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0.0.247\sri\INVESTICE\Sazavska_Park Klafar, přechody\VZ\zhotovitel\III. protlak - kanalizace\01 ZD\priloha 1 PD+VV\"/>
    </mc:Choice>
  </mc:AlternateContent>
  <xr:revisionPtr revIDLastSave="0" documentId="13_ncr:1_{709847F0-7479-438D-A294-237D00CD724B}" xr6:coauthVersionLast="47" xr6:coauthVersionMax="47" xr10:uidLastSave="{00000000-0000-0000-0000-000000000000}"/>
  <bookViews>
    <workbookView xWindow="45" yWindow="15" windowWidth="19125" windowHeight="10035" xr2:uid="{00000000-000D-0000-FFFF-FFFF00000000}"/>
  </bookViews>
  <sheets>
    <sheet name="Rekapitulace stavby" sheetId="1" r:id="rId1"/>
    <sheet name="SO 01 - PROTLAK" sheetId="2" r:id="rId2"/>
    <sheet name="VRN - VEDLEJŠÍ ROZPOČTOVÉ..." sheetId="3" r:id="rId3"/>
    <sheet name="Seznam figur" sheetId="4" r:id="rId4"/>
  </sheets>
  <definedNames>
    <definedName name="_xlnm._FilterDatabase" localSheetId="1" hidden="1">'SO 01 - PROTLAK'!$C$122:$K$398</definedName>
    <definedName name="_xlnm._FilterDatabase" localSheetId="2" hidden="1">'VRN - VEDLEJŠÍ ROZPOČTOVÉ...'!$C$119:$K$144</definedName>
    <definedName name="_xlnm.Print_Titles" localSheetId="0">'Rekapitulace stavby'!$92:$92</definedName>
    <definedName name="_xlnm.Print_Titles" localSheetId="3">'Seznam figur'!$9:$9</definedName>
    <definedName name="_xlnm.Print_Titles" localSheetId="1">'SO 01 - PROTLAK'!$122:$122</definedName>
    <definedName name="_xlnm.Print_Titles" localSheetId="2">'VRN - VEDLEJŠÍ ROZPOČTOVÉ...'!$119:$119</definedName>
    <definedName name="_xlnm.Print_Area" localSheetId="0">'Rekapitulace stavby'!$D$4:$AO$76,'Rekapitulace stavby'!$C$82:$AQ$97</definedName>
    <definedName name="_xlnm.Print_Area" localSheetId="3">'Seznam figur'!$C$4:$G$99</definedName>
    <definedName name="_xlnm.Print_Area" localSheetId="1">'SO 01 - PROTLAK'!$C$4:$J$76,'SO 01 - PROTLAK'!$C$82:$J$104,'SO 01 - PROTLAK'!$C$110:$K$398</definedName>
    <definedName name="_xlnm.Print_Area" localSheetId="2">'VRN - VEDLEJŠÍ ROZPOČTOVÉ...'!$C$4:$J$76,'VRN - VEDLEJŠÍ ROZPOČTOVÉ...'!$C$82:$J$101,'VRN - VEDLEJŠÍ ROZPOČTOVÉ...'!$C$107:$K$144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92" i="3" s="1"/>
  <c r="J23" i="3"/>
  <c r="J18" i="3"/>
  <c r="E18" i="3"/>
  <c r="F117" i="3" s="1"/>
  <c r="J17" i="3"/>
  <c r="J12" i="3"/>
  <c r="J114" i="3" s="1"/>
  <c r="E7" i="3"/>
  <c r="E85" i="3" s="1"/>
  <c r="J37" i="2"/>
  <c r="J36" i="2"/>
  <c r="AY95" i="1"/>
  <c r="J35" i="2"/>
  <c r="AX95" i="1"/>
  <c r="BI397" i="2"/>
  <c r="BH397" i="2"/>
  <c r="BG397" i="2"/>
  <c r="BF397" i="2"/>
  <c r="T397" i="2"/>
  <c r="T396" i="2"/>
  <c r="R397" i="2"/>
  <c r="R396" i="2"/>
  <c r="P397" i="2"/>
  <c r="P396" i="2" s="1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88" i="2"/>
  <c r="BH288" i="2"/>
  <c r="BG288" i="2"/>
  <c r="BF288" i="2"/>
  <c r="T288" i="2"/>
  <c r="R288" i="2"/>
  <c r="P288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92" i="2" s="1"/>
  <c r="J17" i="2"/>
  <c r="J12" i="2"/>
  <c r="J117" i="2" s="1"/>
  <c r="E7" i="2"/>
  <c r="E85" i="2" s="1"/>
  <c r="L90" i="1"/>
  <c r="AM90" i="1"/>
  <c r="AM89" i="1"/>
  <c r="L89" i="1"/>
  <c r="AM87" i="1"/>
  <c r="L87" i="1"/>
  <c r="L85" i="1"/>
  <c r="L84" i="1"/>
  <c r="BK353" i="2"/>
  <c r="J190" i="2"/>
  <c r="J363" i="2"/>
  <c r="BK315" i="2"/>
  <c r="BK218" i="2"/>
  <c r="J201" i="2"/>
  <c r="BK234" i="2"/>
  <c r="J349" i="2"/>
  <c r="J311" i="2"/>
  <c r="BK186" i="2"/>
  <c r="BK143" i="3"/>
  <c r="J141" i="3"/>
  <c r="BK129" i="3"/>
  <c r="BK281" i="2"/>
  <c r="BK392" i="2"/>
  <c r="J369" i="2"/>
  <c r="BK325" i="2"/>
  <c r="BK394" i="2"/>
  <c r="BK339" i="2"/>
  <c r="BK214" i="2"/>
  <c r="J389" i="2"/>
  <c r="BK337" i="2"/>
  <c r="BK301" i="2"/>
  <c r="J171" i="2"/>
  <c r="J137" i="2"/>
  <c r="J332" i="2"/>
  <c r="J383" i="2"/>
  <c r="J355" i="2"/>
  <c r="J313" i="2"/>
  <c r="J197" i="2"/>
  <c r="J373" i="2"/>
  <c r="J301" i="2"/>
  <c r="J365" i="2"/>
  <c r="J272" i="2"/>
  <c r="BK397" i="2"/>
  <c r="J256" i="2"/>
  <c r="J123" i="3"/>
  <c r="J143" i="3"/>
  <c r="BK125" i="3"/>
  <c r="J249" i="2"/>
  <c r="BK253" i="2"/>
  <c r="J339" i="2"/>
  <c r="BK377" i="2"/>
  <c r="BK264" i="2"/>
  <c r="BK389" i="2"/>
  <c r="J325" i="2"/>
  <c r="BK373" i="2"/>
  <c r="J397" i="2"/>
  <c r="BK276" i="2"/>
  <c r="J127" i="3"/>
  <c r="BK383" i="2"/>
  <c r="BK179" i="2"/>
  <c r="J128" i="2"/>
  <c r="J141" i="2"/>
  <c r="BK345" i="2"/>
  <c r="BK163" i="2"/>
  <c r="J394" i="2"/>
  <c r="BK375" i="2"/>
  <c r="BK349" i="2"/>
  <c r="BK299" i="2"/>
  <c r="J229" i="2"/>
  <c r="BK171" i="2"/>
  <c r="J379" i="2"/>
  <c r="J335" i="2"/>
  <c r="J288" i="2"/>
  <c r="BK201" i="2"/>
  <c r="BK355" i="2"/>
  <c r="J186" i="2"/>
  <c r="J253" i="2"/>
  <c r="J367" i="2"/>
  <c r="J328" i="2"/>
  <c r="J268" i="2"/>
  <c r="J218" i="2"/>
  <c r="F36" i="2"/>
  <c r="BK311" i="2"/>
  <c r="J297" i="2"/>
  <c r="BK335" i="2"/>
  <c r="BK379" i="2"/>
  <c r="BK288" i="2"/>
  <c r="BK361" i="2"/>
  <c r="J264" i="2"/>
  <c r="BK197" i="2"/>
  <c r="J375" i="2"/>
  <c r="BK297" i="2"/>
  <c r="J136" i="3"/>
  <c r="BK141" i="3"/>
  <c r="BK313" i="2"/>
  <c r="BK229" i="2"/>
  <c r="J303" i="2"/>
  <c r="BK365" i="2"/>
  <c r="J281" i="2"/>
  <c r="J371" i="2"/>
  <c r="BK205" i="2"/>
  <c r="BK385" i="2"/>
  <c r="J345" i="2"/>
  <c r="J34" i="2"/>
  <c r="BK155" i="2"/>
  <c r="BK243" i="2"/>
  <c r="J159" i="2"/>
  <c r="BK225" i="2"/>
  <c r="J353" i="2"/>
  <c r="J155" i="2"/>
  <c r="J392" i="2"/>
  <c r="BK369" i="2"/>
  <c r="BK347" i="2"/>
  <c r="J337" i="2"/>
  <c r="J225" i="2"/>
  <c r="BK381" i="2"/>
  <c r="BK351" i="2"/>
  <c r="J299" i="2"/>
  <c r="BK387" i="2"/>
  <c r="J351" i="2"/>
  <c r="BK167" i="2"/>
  <c r="BK141" i="2"/>
  <c r="BK332" i="2"/>
  <c r="J243" i="2"/>
  <c r="BK159" i="2"/>
  <c r="J129" i="3"/>
  <c r="BK133" i="3"/>
  <c r="J138" i="3"/>
  <c r="J131" i="3"/>
  <c r="BK175" i="2"/>
  <c r="J205" i="2"/>
  <c r="J385" i="2"/>
  <c r="J359" i="2"/>
  <c r="BK128" i="2"/>
  <c r="BK367" i="2"/>
  <c r="BK341" i="2"/>
  <c r="J179" i="2"/>
  <c r="J377" i="2"/>
  <c r="J307" i="2"/>
  <c r="BK363" i="2"/>
  <c r="J276" i="2"/>
  <c r="BK371" i="2"/>
  <c r="BK303" i="2"/>
  <c r="J167" i="2"/>
  <c r="J133" i="3"/>
  <c r="BK123" i="3"/>
  <c r="BK137" i="2"/>
  <c r="J387" i="2"/>
  <c r="J126" i="2"/>
  <c r="BK359" i="2"/>
  <c r="BK307" i="2"/>
  <c r="J163" i="2"/>
  <c r="BK357" i="2"/>
  <c r="BK246" i="2"/>
  <c r="J347" i="2"/>
  <c r="J214" i="2"/>
  <c r="J341" i="2"/>
  <c r="J234" i="2"/>
  <c r="BK138" i="3"/>
  <c r="J125" i="3"/>
  <c r="BK256" i="2"/>
  <c r="J246" i="2"/>
  <c r="J343" i="2"/>
  <c r="J381" i="2"/>
  <c r="BK343" i="2"/>
  <c r="BK249" i="2"/>
  <c r="J146" i="2"/>
  <c r="BK272" i="2"/>
  <c r="J315" i="2"/>
  <c r="J175" i="2"/>
  <c r="J318" i="2"/>
  <c r="F37" i="2"/>
  <c r="BK268" i="2"/>
  <c r="BK190" i="2"/>
  <c r="AS94" i="1"/>
  <c r="BK136" i="3"/>
  <c r="BK131" i="3"/>
  <c r="BK127" i="3"/>
  <c r="BK126" i="2"/>
  <c r="J361" i="2"/>
  <c r="BK318" i="2"/>
  <c r="F34" i="2"/>
  <c r="BK328" i="2"/>
  <c r="BK146" i="2"/>
  <c r="J357" i="2"/>
  <c r="F35" i="2"/>
  <c r="P125" i="2" l="1"/>
  <c r="P124" i="2" s="1"/>
  <c r="P123" i="2" s="1"/>
  <c r="AU95" i="1" s="1"/>
  <c r="BK263" i="2"/>
  <c r="J263" i="2"/>
  <c r="J99" i="2" s="1"/>
  <c r="R263" i="2"/>
  <c r="T391" i="2"/>
  <c r="R125" i="2"/>
  <c r="R124" i="2" s="1"/>
  <c r="R123" i="2" s="1"/>
  <c r="P263" i="2"/>
  <c r="P391" i="2"/>
  <c r="T280" i="2"/>
  <c r="T125" i="2"/>
  <c r="T124" i="2" s="1"/>
  <c r="T123" i="2" s="1"/>
  <c r="T263" i="2"/>
  <c r="BK391" i="2"/>
  <c r="J391" i="2"/>
  <c r="J102" i="2"/>
  <c r="P280" i="2"/>
  <c r="R317" i="2"/>
  <c r="P317" i="2"/>
  <c r="T317" i="2"/>
  <c r="BK280" i="2"/>
  <c r="J280" i="2" s="1"/>
  <c r="J100" i="2" s="1"/>
  <c r="R391" i="2"/>
  <c r="BK122" i="3"/>
  <c r="J122" i="3"/>
  <c r="J98" i="3" s="1"/>
  <c r="T122" i="3"/>
  <c r="BK125" i="2"/>
  <c r="J125" i="2" s="1"/>
  <c r="J98" i="2" s="1"/>
  <c r="R280" i="2"/>
  <c r="P122" i="3"/>
  <c r="BK135" i="3"/>
  <c r="J135" i="3" s="1"/>
  <c r="J99" i="3" s="1"/>
  <c r="BK140" i="3"/>
  <c r="J140" i="3" s="1"/>
  <c r="J100" i="3" s="1"/>
  <c r="BK317" i="2"/>
  <c r="J317" i="2" s="1"/>
  <c r="J101" i="2" s="1"/>
  <c r="R122" i="3"/>
  <c r="P135" i="3"/>
  <c r="R135" i="3"/>
  <c r="T135" i="3"/>
  <c r="P140" i="3"/>
  <c r="R140" i="3"/>
  <c r="T140" i="3"/>
  <c r="BK396" i="2"/>
  <c r="J396" i="2" s="1"/>
  <c r="J103" i="2" s="1"/>
  <c r="BE125" i="3"/>
  <c r="BE136" i="3"/>
  <c r="BE133" i="3"/>
  <c r="BE141" i="3"/>
  <c r="J89" i="3"/>
  <c r="J117" i="3"/>
  <c r="BE131" i="3"/>
  <c r="BE138" i="3"/>
  <c r="BE123" i="3"/>
  <c r="BE143" i="3"/>
  <c r="F92" i="3"/>
  <c r="E110" i="3"/>
  <c r="BE129" i="3"/>
  <c r="BE127" i="3"/>
  <c r="J92" i="2"/>
  <c r="BE179" i="2"/>
  <c r="BE225" i="2"/>
  <c r="BE249" i="2"/>
  <c r="BE253" i="2"/>
  <c r="BE272" i="2"/>
  <c r="BE315" i="2"/>
  <c r="BE339" i="2"/>
  <c r="BE343" i="2"/>
  <c r="BE361" i="2"/>
  <c r="BE365" i="2"/>
  <c r="BE367" i="2"/>
  <c r="BE373" i="2"/>
  <c r="BE387" i="2"/>
  <c r="E113" i="2"/>
  <c r="BE137" i="2"/>
  <c r="BE167" i="2"/>
  <c r="BE190" i="2"/>
  <c r="BE229" i="2"/>
  <c r="BE281" i="2"/>
  <c r="BE311" i="2"/>
  <c r="BE383" i="2"/>
  <c r="BB95" i="1"/>
  <c r="BE171" i="2"/>
  <c r="BE335" i="2"/>
  <c r="BE337" i="2"/>
  <c r="BE345" i="2"/>
  <c r="BE349" i="2"/>
  <c r="BE353" i="2"/>
  <c r="BC95" i="1"/>
  <c r="F120" i="2"/>
  <c r="BE256" i="2"/>
  <c r="BE355" i="2"/>
  <c r="BE359" i="2"/>
  <c r="BE375" i="2"/>
  <c r="BE379" i="2"/>
  <c r="BE389" i="2"/>
  <c r="BE397" i="2"/>
  <c r="BE155" i="2"/>
  <c r="BE186" i="2"/>
  <c r="BE205" i="2"/>
  <c r="BE218" i="2"/>
  <c r="BE243" i="2"/>
  <c r="BE246" i="2"/>
  <c r="BE303" i="2"/>
  <c r="BE351" i="2"/>
  <c r="BE357" i="2"/>
  <c r="BE377" i="2"/>
  <c r="BE381" i="2"/>
  <c r="BE392" i="2"/>
  <c r="AW95" i="1"/>
  <c r="J89" i="2"/>
  <c r="BE276" i="2"/>
  <c r="BE288" i="2"/>
  <c r="BE297" i="2"/>
  <c r="BE301" i="2"/>
  <c r="BE313" i="2"/>
  <c r="BE328" i="2"/>
  <c r="BE341" i="2"/>
  <c r="BE347" i="2"/>
  <c r="BE363" i="2"/>
  <c r="BE369" i="2"/>
  <c r="BE371" i="2"/>
  <c r="BE394" i="2"/>
  <c r="BE126" i="2"/>
  <c r="BE146" i="2"/>
  <c r="BE163" i="2"/>
  <c r="BE175" i="2"/>
  <c r="BE201" i="2"/>
  <c r="BE214" i="2"/>
  <c r="BE234" i="2"/>
  <c r="BE268" i="2"/>
  <c r="BE299" i="2"/>
  <c r="BE264" i="2"/>
  <c r="BE307" i="2"/>
  <c r="BE318" i="2"/>
  <c r="BE325" i="2"/>
  <c r="BE332" i="2"/>
  <c r="BE385" i="2"/>
  <c r="BA95" i="1"/>
  <c r="BA94" i="1" s="1"/>
  <c r="AW94" i="1" s="1"/>
  <c r="AK30" i="1" s="1"/>
  <c r="BE128" i="2"/>
  <c r="BE141" i="2"/>
  <c r="BE159" i="2"/>
  <c r="BE197" i="2"/>
  <c r="BD95" i="1"/>
  <c r="J34" i="3"/>
  <c r="AW96" i="1" s="1"/>
  <c r="F35" i="3"/>
  <c r="BB96" i="1" s="1"/>
  <c r="BB94" i="1" s="1"/>
  <c r="W31" i="1" s="1"/>
  <c r="F36" i="3"/>
  <c r="BC96" i="1" s="1"/>
  <c r="BC94" i="1" s="1"/>
  <c r="W32" i="1" s="1"/>
  <c r="F34" i="3"/>
  <c r="BA96" i="1" s="1"/>
  <c r="F37" i="3"/>
  <c r="BD96" i="1"/>
  <c r="BD94" i="1" s="1"/>
  <c r="W33" i="1" s="1"/>
  <c r="R121" i="3" l="1"/>
  <c r="R120" i="3"/>
  <c r="T121" i="3"/>
  <c r="T120" i="3"/>
  <c r="P121" i="3"/>
  <c r="P120" i="3"/>
  <c r="AU96" i="1"/>
  <c r="AU94" i="1" s="1"/>
  <c r="BK124" i="2"/>
  <c r="J124" i="2" s="1"/>
  <c r="J97" i="2" s="1"/>
  <c r="BK121" i="3"/>
  <c r="J121" i="3"/>
  <c r="J97" i="3"/>
  <c r="F33" i="3"/>
  <c r="AZ96" i="1"/>
  <c r="F33" i="2"/>
  <c r="AZ95" i="1" s="1"/>
  <c r="J33" i="2"/>
  <c r="AV95" i="1" s="1"/>
  <c r="AT95" i="1" s="1"/>
  <c r="W30" i="1"/>
  <c r="AY94" i="1"/>
  <c r="J33" i="3"/>
  <c r="AV96" i="1" s="1"/>
  <c r="AT96" i="1" s="1"/>
  <c r="AX94" i="1"/>
  <c r="BK123" i="2" l="1"/>
  <c r="J123" i="2" s="1"/>
  <c r="J96" i="2" s="1"/>
  <c r="BK120" i="3"/>
  <c r="J120" i="3"/>
  <c r="J96" i="3"/>
  <c r="AZ94" i="1"/>
  <c r="W29" i="1" s="1"/>
  <c r="J30" i="2"/>
  <c r="AG95" i="1" s="1"/>
  <c r="J39" i="2" l="1"/>
  <c r="AN95" i="1"/>
  <c r="J30" i="3"/>
  <c r="AG96" i="1"/>
  <c r="AV94" i="1"/>
  <c r="AK29" i="1"/>
  <c r="J39" i="3" l="1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<sst xmlns="http://schemas.openxmlformats.org/spreadsheetml/2006/main" count="3465" uniqueCount="635">
  <si>
    <t>Export Komplet</t>
  </si>
  <si>
    <t/>
  </si>
  <si>
    <t>2.0</t>
  </si>
  <si>
    <t>ZAMOK</t>
  </si>
  <si>
    <t>False</t>
  </si>
  <si>
    <t>{091c663a-bc04-4714-bbbf-9d83c714a536}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</si>
  <si>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</si>
  <si>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</si>
  <si>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</si>
  <si>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</si>
  <si>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</si>
  <si>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</si>
  <si>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</si>
  <si>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</si>
  <si>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104/2023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</si>
  <si>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</si>
  <si>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</si>
  <si>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MĚSTSKÝ PARK KLAFAR III. FÁZE 1. etapa - PROTLAK</t>
  </si>
  <si>
    <t>KSO:</t>
  </si>
  <si>
    <t>CC-CZ:</t>
  </si>
  <si>
    <t>Místo:</t>
  </si>
  <si>
    <t xml:space="preserve"> </t>
  </si>
  <si>
    <t>Datum:</t>
  </si>
  <si>
    <t>Zadavatel:</t>
  </si>
  <si>
    <t>IČ:</t>
  </si>
  <si>
    <t xml:space="preserve">Město Žďár nad Sázavou </t>
  </si>
  <si>
    <t>DIČ:</t>
  </si>
  <si>
    <t>Uchazeč:</t>
  </si>
  <si>
    <t>Vyplň údaj</t>
  </si>
  <si>
    <t>Projektant:</t>
  </si>
  <si>
    <t>Atregia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</si>
  <si>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</si>
  <si>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</si>
  <si>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</si>
  <si>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</si>
  <si>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</si>
  <si>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</si>
  <si>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</si>
  <si>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</si>
  <si>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</si>
  <si>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</si>
  <si>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</si>
  <si>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</si>
  <si>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</si>
  <si>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</si>
  <si>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</si>
  <si>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</si>
  <si>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</si>
  <si>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</si>
  <si>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</si>
  <si>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</si>
  <si>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</si>
  <si>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</si>
  <si>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</si>
  <si>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</si>
  <si>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</si>
  <si>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</si>
  <si>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</si>
  <si>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</si>
  <si>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</si>
  <si>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</si>
  <si>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</si>
  <si>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</si>
  <si>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</si>
  <si>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</si>
  <si>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</si>
  <si>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</si>
  <si>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</si>
  <si>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</si>
  <si>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</si>
  <si>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</si>
  <si>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</si>
  <si>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</si>
  <si>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</si>
  <si>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</si>
  <si>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</si>
  <si>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</si>
  <si>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</si>
  <si>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</si>
  <si>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</si>
  <si>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PROTLAK</t>
  </si>
  <si>
    <t>STA</t>
  </si>
  <si>
    <t>1</t>
  </si>
  <si>
    <t>{da7c137b-aec6-4a20-b881-d8538bd65800}</t>
  </si>
  <si>
    <t>2</t>
  </si>
  <si>
    <t>VRN</t>
  </si>
  <si>
    <t>VEDLEJŠÍ ROZPOČTOVÉ NÁKLADY</t>
  </si>
  <si>
    <t>{d12c5fba-22f9-437b-9617-4b08d03e7c01}</t>
  </si>
  <si>
    <t>lože_p</t>
  </si>
  <si>
    <t>lože - potrubí</t>
  </si>
  <si>
    <t>m3</t>
  </si>
  <si>
    <t>10,426</t>
  </si>
  <si>
    <t>obsyp</t>
  </si>
  <si>
    <t>32,583</t>
  </si>
  <si>
    <t>KRYCÍ LIST SOUPISU PRACÍ</t>
  </si>
  <si>
    <t>ornice_pl</t>
  </si>
  <si>
    <t>ornice - plocha</t>
  </si>
  <si>
    <t>245,96</t>
  </si>
  <si>
    <t>výkop_j</t>
  </si>
  <si>
    <t>výkop jam</t>
  </si>
  <si>
    <t>80,2</t>
  </si>
  <si>
    <t>výkop_o</t>
  </si>
  <si>
    <t>výkop ostatní</t>
  </si>
  <si>
    <t>19,8</t>
  </si>
  <si>
    <t>výkop_r</t>
  </si>
  <si>
    <t>výkop rýh</t>
  </si>
  <si>
    <t>244,742</t>
  </si>
  <si>
    <t>Objekt:</t>
  </si>
  <si>
    <t>zásyp</t>
  </si>
  <si>
    <t>301,733</t>
  </si>
  <si>
    <t>SO 01 - PROTLAK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</si>
  <si>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</si>
  <si>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</si>
  <si>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</si>
  <si>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</si>
  <si>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</si>
  <si>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</si>
  <si>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</si>
  <si>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</si>
  <si>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</si>
  <si>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</si>
  <si>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</si>
  <si>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</si>
  <si>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</si>
  <si>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</si>
  <si>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</si>
  <si>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</si>
  <si>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</si>
  <si>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</si>
  <si>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</si>
  <si>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</si>
  <si>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</si>
  <si>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</si>
  <si>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</si>
  <si>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</si>
  <si>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</si>
  <si>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</si>
  <si>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</si>
  <si>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</si>
  <si>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</si>
  <si>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</si>
  <si>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115101201/R</t>
  </si>
  <si>
    <t>Čerpání vody na dopravní výšku do 10 m průměrný přítok do 500 l/min včetně pohotovostní čerpací soupravy</t>
  </si>
  <si>
    <t>hod</t>
  </si>
  <si>
    <t>4</t>
  </si>
  <si>
    <t>-2102791223</t>
  </si>
  <si>
    <t>PP</t>
  </si>
  <si>
    <t>Čerpání vody na dopravní výšku do 10 m s uvažovaným průměrným přítokem do 500 l/min včetně pohotovostní čerpací soupravy
Snižování hladiny podzemní vody bude prováděno pomocí čerpacích jímek z  trubky DN 500 se štěrbinovou perforací obalenou filtrační geotextílií 200g/m2, které budou budovány vždy před zahájením výkopových prací v trase rýhy. Výkop kanalizace bude zahájen až po ustálení přítoku podzemní vody do jímek. Snižování hladiny je nutno provádět bez přerušení po celou dobu realizace.</t>
  </si>
  <si>
    <t>121151113</t>
  </si>
  <si>
    <t>Sejmutí ornice plochy do 500 m2 tl vrstvy do 200 mm strojně</t>
  </si>
  <si>
    <t>m2</t>
  </si>
  <si>
    <t>CS ÚRS 2024 02</t>
  </si>
  <si>
    <t>878055744</t>
  </si>
  <si>
    <t>Sejmutí ornice strojně při souvislé ploše přes 100 do 500 m2, tl. vrstvy do 200 mm</t>
  </si>
  <si>
    <t>VV</t>
  </si>
  <si>
    <t>"STOKA 1a, délka*šířka"</t>
  </si>
  <si>
    <t>(81,7-16,5)*2,3</t>
  </si>
  <si>
    <t>"PŘIPOJENÍ HV2, délka*šířka"</t>
  </si>
  <si>
    <t>14,5*2,0</t>
  </si>
  <si>
    <t>"protlak - startovací a koncová jáma"</t>
  </si>
  <si>
    <t>10,5*4,0 + 5,0*5,0</t>
  </si>
  <si>
    <t>Součet</t>
  </si>
  <si>
    <t>3</t>
  </si>
  <si>
    <t>131151100</t>
  </si>
  <si>
    <t>Hloubení jam nezapažených v hornině třídy těžitelnosti I skupiny 1 a 2 objem do 20 m3 strojně</t>
  </si>
  <si>
    <t>-66352167</t>
  </si>
  <si>
    <t>Hloubení nezapažených jam a zářezů strojně s urovnáním dna do předepsaného profilu a spádu v hornině třídy těžitelnosti I skupiny 1 a 2 do 20 m3</t>
  </si>
  <si>
    <t>"výustní objekt"</t>
  </si>
  <si>
    <t>18,0*0,6+2,0*4,5</t>
  </si>
  <si>
    <t>131251203</t>
  </si>
  <si>
    <t>Hloubení jam zapažených v hornině třídy těžitelnosti I skupiny 3 objem do 100 m3 strojně</t>
  </si>
  <si>
    <t>-1740726151</t>
  </si>
  <si>
    <t>Hloubení zapažených jam a zářezů strojně s urovnáním dna do předepsaného profilu a spádu v hornině třídy těžitelnosti I skupiny 3 přes 50 do 100 m3</t>
  </si>
  <si>
    <t>8,5*2,0*2,6 + 3,0*3,0*4,0</t>
  </si>
  <si>
    <t>5</t>
  </si>
  <si>
    <t>132254204</t>
  </si>
  <si>
    <t>Hloubení zapažených rýh š do 2000 mm v hornině třídy těžitelnosti I skupiny 3 objem do 500 m3</t>
  </si>
  <si>
    <t>-503929010</t>
  </si>
  <si>
    <t>Hloubení zapažených rýh šířky přes 800 do 2 000 mm strojně s urovnáním dna do předepsaného profilu a spádu v hornině třídy těžitelnosti I skupiny 3 přes 100 do 500 m3</t>
  </si>
  <si>
    <t>"STOKA 1a, délka*hloubka*šířka"</t>
  </si>
  <si>
    <t>(81,7-16,5)*2,43*1,3</t>
  </si>
  <si>
    <t>"PŘIPOJENÍ HV2, délka*hloubka*šířka"</t>
  </si>
  <si>
    <t>14,5*1,95*1,0</t>
  </si>
  <si>
    <t>"PŘIPOJENÍ HV3, délka*hloubka*šířka"</t>
  </si>
  <si>
    <t>5,0*2,1*1,0</t>
  </si>
  <si>
    <t>6</t>
  </si>
  <si>
    <t>141721222</t>
  </si>
  <si>
    <t>Řízený zemní protlak délky do 50 m hl do 6 m se zatažením potrubí průměru vrtu přes 400 do 450 mm v hornině třídy těžitelnosti I a II skupiny 1 až 4</t>
  </si>
  <si>
    <t>m</t>
  </si>
  <si>
    <t>-1353307723</t>
  </si>
  <si>
    <t>Řízený zemní protlak délky protlaku do 50 m v hornině třídy těžitelnosti I a II, skupiny 1 až 4 včetně zatažení trub v hloubce do 6 m průměru vrtu přes 400 do 450 mm</t>
  </si>
  <si>
    <t>"protlak"</t>
  </si>
  <si>
    <t>16,5</t>
  </si>
  <si>
    <t>7</t>
  </si>
  <si>
    <t>141721221/R</t>
  </si>
  <si>
    <t>Řízený zemní protlak - doprovodné konstrukce</t>
  </si>
  <si>
    <t>-1768709884</t>
  </si>
  <si>
    <t xml:space="preserve">Řízený zemní protlak - doprovodné konstrukce
Položka zahrnuje:
- dopravu, montáž a přesun hmot
- chránička ocel DN400, dl. 16,5 m
- kluzné objímky, 12 ks
- uzavírací manžeta, 2 ks
- dočasné opevnění dna jam (štěrk tl. 0,2 m nebo silniční panely), zřízení a odstranění
- zajištění pažení jam včetně statického posouzení
</t>
  </si>
  <si>
    <t>8</t>
  </si>
  <si>
    <t>151101102</t>
  </si>
  <si>
    <t>Zřízení příložného pažení a rozepření stěn rýh hl přes 2 do 4 m</t>
  </si>
  <si>
    <t>2118183471</t>
  </si>
  <si>
    <t>Zřízení pažení a rozepření stěn rýh pro podzemní vedení příložné pro jakoukoliv mezerovitost, hloubky přes 2 do 4 m</t>
  </si>
  <si>
    <t>(8,5+2,0)*2,6*2 + (3,0+3,0)*4,0*2</t>
  </si>
  <si>
    <t>9</t>
  </si>
  <si>
    <t>151101112</t>
  </si>
  <si>
    <t>Odstranění příložného pažení a rozepření stěn rýh hl přes 2 do 4 m</t>
  </si>
  <si>
    <t>517287035</t>
  </si>
  <si>
    <t>Odstranění pažení a rozepření stěn rýh pro podzemní vedení s uložením materiálu na vzdálenost do 3 m od kraje výkopu příložné, hloubky přes 2 do 4 m</t>
  </si>
  <si>
    <t>10</t>
  </si>
  <si>
    <t>151101401</t>
  </si>
  <si>
    <t>Zřízení vzepření stěn při pažení příložném hl do 4 m</t>
  </si>
  <si>
    <t>-1400901362</t>
  </si>
  <si>
    <t>Zřízení vzepření zapažených stěn výkopů s potřebným přepažováním při pažení příložném, hloubky do 4 m</t>
  </si>
  <si>
    <t>11</t>
  </si>
  <si>
    <t>151101411</t>
  </si>
  <si>
    <t>Odstranění vzepření stěn při pažení příložném hl do 4 m</t>
  </si>
  <si>
    <t>196982903</t>
  </si>
  <si>
    <t>Odstranění vzepření stěn výkopů s uložením materiálu na vzdálenost do 3 m od kraje výkopu při pažení příložném, hloubky do 4 m</t>
  </si>
  <si>
    <t>151811131</t>
  </si>
  <si>
    <t>Osazení pažicího boxu hl výkopu do 4 m š do 1,2 m</t>
  </si>
  <si>
    <t>-1220734832</t>
  </si>
  <si>
    <t>Zřízení pažicích boxů pro pažení a rozepření stěn rýh podzemního vedení hloubka výkopu do 4 m, šířka do 1,2 m</t>
  </si>
  <si>
    <t>"PŘIPOJENÍ HV2, délka*hloubka"</t>
  </si>
  <si>
    <t>14,5*2,1 * 2</t>
  </si>
  <si>
    <t>"PŘIPOJENÍ HV3, délka*hloubka"</t>
  </si>
  <si>
    <t>5,0*2,1 * 2</t>
  </si>
  <si>
    <t>13</t>
  </si>
  <si>
    <t>151811132</t>
  </si>
  <si>
    <t>Osazení pažicího boxu hl výkopu do 4 m š přes 1,2 do 2,5 m</t>
  </si>
  <si>
    <t>1653415914</t>
  </si>
  <si>
    <t>Zřízení pažicích boxů pro pažení a rozepření stěn rýh podzemního vedení hloubka výkopu do 4 m, šířka přes 1,2 do 2,5 m</t>
  </si>
  <si>
    <t>"STOKA 1a, délka*hloubka"</t>
  </si>
  <si>
    <t>(81,7-16,5)*2,6 * 2</t>
  </si>
  <si>
    <t>14</t>
  </si>
  <si>
    <t>151811231</t>
  </si>
  <si>
    <t>Odstranění pažicího boxu hl výkopu do 4 m š do 1,2 m</t>
  </si>
  <si>
    <t>-1112340379</t>
  </si>
  <si>
    <t>Odstranění pažicích boxů pro pažení a rozepření stěn rýh podzemního vedení hloubka výkopu do 4 m, šířka do 1,2 m</t>
  </si>
  <si>
    <t>15</t>
  </si>
  <si>
    <t>151811232</t>
  </si>
  <si>
    <t>Odstranění pažicího boxu hl výkopu do 4 m š přes 1,2 do 2,5 m</t>
  </si>
  <si>
    <t>-525963207</t>
  </si>
  <si>
    <t>Odstranění pažicích boxů pro pažení a rozepření stěn rýh podzemního vedení hloubka výkopu do 4 m, šířka přes 1,2 do 2,5 m</t>
  </si>
  <si>
    <t>16</t>
  </si>
  <si>
    <t>162306111</t>
  </si>
  <si>
    <t>Vodorovné přemístění do 500 m bez naložení výkopku ze zemin schopných zúrodnění</t>
  </si>
  <si>
    <t>1110727487</t>
  </si>
  <si>
    <t>Vodorovné přemístění výkopku bez naložení, avšak se složením zemin schopných zúrodnění, na vzdálenost přes 100 do 500 m</t>
  </si>
  <si>
    <t>"odvoz ornice na mezideponii a zpět, vrstva 0,2 m"</t>
  </si>
  <si>
    <t>ornice_pl*0,2 *2</t>
  </si>
  <si>
    <t>17</t>
  </si>
  <si>
    <t>162351103</t>
  </si>
  <si>
    <t>Vodorovné přemístění přes 50 do 500 m výkopku/sypaniny z horniny třídy těžitelnosti I skupiny 1 až 3</t>
  </si>
  <si>
    <t>1587533426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</si>
  <si>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</si>
  <si>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"odvoz zeminy na mezideponii"</t>
  </si>
  <si>
    <t>výkop_j+výkop_r+výkop_o</t>
  </si>
  <si>
    <t>"zpětný zásyp"</t>
  </si>
  <si>
    <t>"přebytečná zemina"</t>
  </si>
  <si>
    <t>výkop_j+výkop_r+výkop_o - zásyp</t>
  </si>
  <si>
    <t>18</t>
  </si>
  <si>
    <t>167103101</t>
  </si>
  <si>
    <t>Nakládání výkopku ze zemin schopných zúrodnění</t>
  </si>
  <si>
    <t>-1967762933</t>
  </si>
  <si>
    <t>Nakládání neulehlého výkopku z hromad zeminy schopné zúrodnění</t>
  </si>
  <si>
    <t>"odvoz ornice z mezideponie, vrstva 0,2 m"</t>
  </si>
  <si>
    <t>ornice_pl*0,2</t>
  </si>
  <si>
    <t>19</t>
  </si>
  <si>
    <t>167151111</t>
  </si>
  <si>
    <t>Nakládání výkopku z hornin třídy těžitelnosti I skupiny 1 až 3 přes 100 m3</t>
  </si>
  <si>
    <t>-282296179</t>
  </si>
  <si>
    <t>Nakládání, skládání a překládání neulehlého výkopku nebo sypaniny strojně nakládání, množství přes 100 m3, z hornin třídy těžitelnosti I, skupiny 1 až 3</t>
  </si>
  <si>
    <t>20</t>
  </si>
  <si>
    <t>171251101</t>
  </si>
  <si>
    <t>Uložení sypaniny do násypů nezhutněných strojně</t>
  </si>
  <si>
    <t>-1600533652</t>
  </si>
  <si>
    <t>Uložení sypanin do násypů strojně s rozprostřením sypaniny ve vrstvách a s hrubým urovnáním nezhutněných jakékoliv třídy těžitelnosti</t>
  </si>
  <si>
    <t>174151101</t>
  </si>
  <si>
    <t>Zásyp jam, šachet rýh nebo kolem objektů sypaninou se zhutněním</t>
  </si>
  <si>
    <t>-1076435166</t>
  </si>
  <si>
    <t>Zásyp sypaninou z jakékoliv horniny strojně s uložením výkopku ve vrstvách se zhutněním jam, šachet, rýh nebo kolem objektů v těchto vykopávkách</t>
  </si>
  <si>
    <t>"bilance zemních prací, výkopy - násypy - objekty"</t>
  </si>
  <si>
    <t>výkop_r+výkop_j+výkop_o - lože_p - obsyp</t>
  </si>
  <si>
    <t>22</t>
  </si>
  <si>
    <t>175151101</t>
  </si>
  <si>
    <t>Obsypání potrubí strojně sypaninou bez prohození, uloženou do 3 m</t>
  </si>
  <si>
    <t>606074769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</si>
  <si>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</si>
  <si>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"STOKA 1a, délka*plocha"</t>
  </si>
  <si>
    <t>(81,7-16,5)*0,416</t>
  </si>
  <si>
    <t>"PŘIPOJENÍ HV2, délka*plocha"</t>
  </si>
  <si>
    <t>14,5*0,28</t>
  </si>
  <si>
    <t>"PŘIPOJENÍ HV3, délka*plocha"</t>
  </si>
  <si>
    <t>5,0*0,28</t>
  </si>
  <si>
    <t>23</t>
  </si>
  <si>
    <t>M</t>
  </si>
  <si>
    <t>58337310</t>
  </si>
  <si>
    <t>štěrkopísek frakce 0/4</t>
  </si>
  <si>
    <t>t</t>
  </si>
  <si>
    <t>-551823318</t>
  </si>
  <si>
    <t>32,583*2 'Přepočtené koeficientem množství</t>
  </si>
  <si>
    <t>24</t>
  </si>
  <si>
    <t>181006113</t>
  </si>
  <si>
    <t>Rozprostření zemin tl vrstvy do 0,2 m schopných zúrodnění v rovině a sklonu do 1:5</t>
  </si>
  <si>
    <t>927945334</t>
  </si>
  <si>
    <t>Rozprostření zemin schopných zúrodnění v rovině a ve sklonu do 1:5, tloušťka vrstvy přes 0,15 do 0,20 m</t>
  </si>
  <si>
    <t>25</t>
  </si>
  <si>
    <t>181411121</t>
  </si>
  <si>
    <t>Založení lučního trávníku výsevem pl do 1000 m2 v rovině a ve svahu do 1:5</t>
  </si>
  <si>
    <t>-1626351192</t>
  </si>
  <si>
    <t>Založení trávníku na půdě předem připravené plochy do 1000 m2 výsevem včetně utažení lučního v rovině nebo na svahu do 1:5</t>
  </si>
  <si>
    <t>"úprava plochy"</t>
  </si>
  <si>
    <t>26</t>
  </si>
  <si>
    <t>00572472</t>
  </si>
  <si>
    <t>osivo směs travní krajinná-rovinná</t>
  </si>
  <si>
    <t>kg</t>
  </si>
  <si>
    <t>-2002017823</t>
  </si>
  <si>
    <t>245,96*0,02 'Přepočtené koeficientem množství</t>
  </si>
  <si>
    <t>27</t>
  </si>
  <si>
    <t>181951111</t>
  </si>
  <si>
    <t>Úprava pláně v hornině třídy těžitelnosti I skupiny 1 až 3 bez zhutnění strojně</t>
  </si>
  <si>
    <t>-1480262936</t>
  </si>
  <si>
    <t>Úprava pláně vyrovnáním výškových rozdílů strojně v hornině třídy těžitelnosti I, skupiny 1 až 3 bez zhutnění</t>
  </si>
  <si>
    <t>"přebytečná zemina, tl. vrstvy 0,2 m"</t>
  </si>
  <si>
    <t>(výkop_j+výkop_r+výkop_o - zásyp) / 0,2</t>
  </si>
  <si>
    <t>Svislé a kompletní konstrukce</t>
  </si>
  <si>
    <t>28</t>
  </si>
  <si>
    <t>321321116</t>
  </si>
  <si>
    <t>Konstrukce vodních staveb ze ŽB mrazuvzdorného tř. C 30/37</t>
  </si>
  <si>
    <t>-169134252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</si>
  <si>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</si>
  <si>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1,14*1,3 + 1,0*0,3*2,0</t>
  </si>
  <si>
    <t>29</t>
  </si>
  <si>
    <t>321351010</t>
  </si>
  <si>
    <t>Bednění konstrukcí vodních staveb rovinné - zřízení</t>
  </si>
  <si>
    <t>1856467044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</si>
  <si>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</si>
  <si>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8,2*1,3 + (1,0+2,0)*0,3*2</t>
  </si>
  <si>
    <t>30</t>
  </si>
  <si>
    <t>321352010</t>
  </si>
  <si>
    <t>Bednění konstrukcí vodních staveb rovinné - odstranění</t>
  </si>
  <si>
    <t>474893806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</si>
  <si>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</si>
  <si>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31</t>
  </si>
  <si>
    <t>321368211</t>
  </si>
  <si>
    <t>Výztuž železobetonových konstrukcí vodních staveb ze svařovaných sítí</t>
  </si>
  <si>
    <t>-2049285838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</si>
  <si>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</si>
  <si>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"výustní objekt, rezerva 10%"</t>
  </si>
  <si>
    <t>(8,2*1,3 + (1,0+2,0)*0,3*2 + 1,14 + 2,4*2) * 0,0079 *1,1</t>
  </si>
  <si>
    <t>Vodorovné konstrukce</t>
  </si>
  <si>
    <t>32</t>
  </si>
  <si>
    <t>451315114</t>
  </si>
  <si>
    <t>Podkladní nebo výplňová vrstva z betonu C 12/15 tl do 100 mm</t>
  </si>
  <si>
    <t>1199267224</t>
  </si>
  <si>
    <t>Podkladní a výplňové vrstvy z betonu prostého tloušťky do 100 mm, z betonu C 12/15</t>
  </si>
  <si>
    <t>2,5*0,7</t>
  </si>
  <si>
    <t>"horská vpust, 2 ks"</t>
  </si>
  <si>
    <t>1,7*1,1 * 2</t>
  </si>
  <si>
    <t>33</t>
  </si>
  <si>
    <t>451572111</t>
  </si>
  <si>
    <t>Lože pod potrubí otevřený výkop z kameniva drobného těženého</t>
  </si>
  <si>
    <t>559342551</t>
  </si>
  <si>
    <t>Lože pod potrubí, stoky a drobné objekty v otevřeném výkopu z kameniva drobného těženého 0 až 4 mm</t>
  </si>
  <si>
    <t>"STOKA 1a, délka*šířka*tl."</t>
  </si>
  <si>
    <t>(81,7-16,5)*1,3*0,1</t>
  </si>
  <si>
    <t>"PŘIPOJENÍ HV2, délka*šířka*tl."</t>
  </si>
  <si>
    <t>14,5*1,0*0,1</t>
  </si>
  <si>
    <t>"PŘIPOJENÍ HV3, délka*šířka*tl."</t>
  </si>
  <si>
    <t>5,0*1,0*0,1</t>
  </si>
  <si>
    <t>34</t>
  </si>
  <si>
    <t>452112112</t>
  </si>
  <si>
    <t>Osazení betonových prstenců nebo rámů v do 100 mm pod poklopy a mříže</t>
  </si>
  <si>
    <t>kus</t>
  </si>
  <si>
    <t>751443709</t>
  </si>
  <si>
    <t>Osazení betonových dílců prstenců nebo rámů pod poklopy a mříže, výšky do 100 mm</t>
  </si>
  <si>
    <t>35</t>
  </si>
  <si>
    <t>59224011</t>
  </si>
  <si>
    <t>prstenec šachtový vyrovnávací betonový 625x100x60mm</t>
  </si>
  <si>
    <t>1401246715</t>
  </si>
  <si>
    <t>36</t>
  </si>
  <si>
    <t>59224013</t>
  </si>
  <si>
    <t>prstenec šachtový vyrovnávací betonový 625x100x100mm</t>
  </si>
  <si>
    <t>1176015031</t>
  </si>
  <si>
    <t>37</t>
  </si>
  <si>
    <t>463211153</t>
  </si>
  <si>
    <t>Rovnanina objemu přes 3 m3 z lomového kamene tříděného hmotnosti přes 200 do 500 kg s urovnáním líce</t>
  </si>
  <si>
    <t>384130842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</si>
  <si>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</si>
  <si>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"výustní objekt, plocha*tl."</t>
  </si>
  <si>
    <t>18,0*0,6</t>
  </si>
  <si>
    <t>38</t>
  </si>
  <si>
    <t>465928122</t>
  </si>
  <si>
    <t>Kladení dlažby dna melioračních kanálů ze žlabů hmotnosti přes 60 kg na sucho se zalitím spár maltou</t>
  </si>
  <si>
    <t>-1708767913</t>
  </si>
  <si>
    <t>Kladení dlažby dna melioračních kanálů z prefabrikovaných žlabů na sucho se zalitím spár cementovou maltou hmotnosti jednotlivě přes 60 kg</t>
  </si>
  <si>
    <t>39</t>
  </si>
  <si>
    <t>59227035/R</t>
  </si>
  <si>
    <t>žlab odvodňovací betonový 510x 650x157mm</t>
  </si>
  <si>
    <t>-1112485820</t>
  </si>
  <si>
    <t>40</t>
  </si>
  <si>
    <t>59224348</t>
  </si>
  <si>
    <t>těsnění elastomerové pro spojení šachetních dílů DN 1000</t>
  </si>
  <si>
    <t>-1746403771</t>
  </si>
  <si>
    <t>41</t>
  </si>
  <si>
    <t>59224342</t>
  </si>
  <si>
    <t>těsnění elastomerové pro spojení šachetních dílů DN 1500</t>
  </si>
  <si>
    <t>-16418460</t>
  </si>
  <si>
    <t>Trubní vedení</t>
  </si>
  <si>
    <t>42</t>
  </si>
  <si>
    <t>871370330</t>
  </si>
  <si>
    <t>Montáž kanalizačního potrubí hladkého plnostěnného SN 16 z polypropylenu DN 300</t>
  </si>
  <si>
    <t>1939550147</t>
  </si>
  <si>
    <t>Montáž kanalizačního potrubí z polypropylenu PP hladkého plnostěnného SN 16 DN 300</t>
  </si>
  <si>
    <t>"PŘIPOJENÍ HV2"</t>
  </si>
  <si>
    <t>14,5</t>
  </si>
  <si>
    <t>"PŘIPOJENÍ HV3"</t>
  </si>
  <si>
    <t>5,0</t>
  </si>
  <si>
    <t>43</t>
  </si>
  <si>
    <t>28614277</t>
  </si>
  <si>
    <t>trubka kanalizační PP plnostěnná jednovrstvá DN 315x6000mm SN16</t>
  </si>
  <si>
    <t>1456116289</t>
  </si>
  <si>
    <t>19,5*1,015 'Přepočtené koeficientem množství</t>
  </si>
  <si>
    <t>44</t>
  </si>
  <si>
    <t>871390330</t>
  </si>
  <si>
    <t>Montáž kanalizačního potrubí hladkého plnostěnného SN 16 z polypropylenu DN 400</t>
  </si>
  <si>
    <t>1742881662</t>
  </si>
  <si>
    <t>Montáž kanalizačního potrubí z polypropylenu PP hladkého plnostěnného SN 16 DN 400</t>
  </si>
  <si>
    <t>"STOKA 1a"</t>
  </si>
  <si>
    <t>81,7</t>
  </si>
  <si>
    <t>45</t>
  </si>
  <si>
    <t>28614278</t>
  </si>
  <si>
    <t>trubka kanalizační PP plnostěnná jednovrstvá DN 400x6000mm SN16</t>
  </si>
  <si>
    <t>-1547984769</t>
  </si>
  <si>
    <t>81,7*1,015 'Přepočtené koeficientem množství</t>
  </si>
  <si>
    <t>46</t>
  </si>
  <si>
    <t>877350310/R</t>
  </si>
  <si>
    <t>D+M Prostup do šachty DN200 včetně potrubí PVC a kananlizační zátky DN200</t>
  </si>
  <si>
    <t>kpl</t>
  </si>
  <si>
    <t>-546454794</t>
  </si>
  <si>
    <t xml:space="preserve">D+M Prostup do šachty DN200 včetně potrubí PVC a kananlizační zátky DN200
Položka zahrnuje:
- dopravu
- montáž
- potrubí PVC DN200, dl. 1,0 m
- zátku PVC DN200
- vyvrtání prostupu
- zatěsnění prostupu
- materiál a těsnící materiál
- ověření výšky a směru (úhlu) prostupu a odsouhlasení se zástupcem zadavatele (lze zadat i do výroby dna)
- vodorovný a svislý přesun hmot
- likvidaci odpadu dle platné legislativy
</t>
  </si>
  <si>
    <t>47</t>
  </si>
  <si>
    <t>891375111/R</t>
  </si>
  <si>
    <t>Montáž koncových klapek hrdlových DN 400</t>
  </si>
  <si>
    <t>428669960</t>
  </si>
  <si>
    <t>Montáž vodovodních armatur na potrubí koncových klapek (žabích) hrdlových DN 400</t>
  </si>
  <si>
    <t>48</t>
  </si>
  <si>
    <t>RMAT0002</t>
  </si>
  <si>
    <t>KG klapka koncová celoplastová DN 400</t>
  </si>
  <si>
    <t>-469723823</t>
  </si>
  <si>
    <t>49</t>
  </si>
  <si>
    <t>892372121</t>
  </si>
  <si>
    <t>Tlaková zkouška vzduchem potrubí DN 300 těsnícím vakem ucpávkovým</t>
  </si>
  <si>
    <t>úsek</t>
  </si>
  <si>
    <t>-1073038544</t>
  </si>
  <si>
    <t>Tlakové zkoušky vzduchem těsnícími vaky ucpávkovými DN 300</t>
  </si>
  <si>
    <t>50</t>
  </si>
  <si>
    <t>892392121</t>
  </si>
  <si>
    <t>Tlaková zkouška vzduchem potrubí DN 400 těsnícím vakem ucpávkovým</t>
  </si>
  <si>
    <t>-1200329387</t>
  </si>
  <si>
    <t>Tlakové zkoušky vzduchem těsnícími vaky ucpávkovými DN 400</t>
  </si>
  <si>
    <t>51</t>
  </si>
  <si>
    <t>894410102</t>
  </si>
  <si>
    <t>Osazení betonových dílců pro kanalizační šachty DN 1000 šachtové dno výšky 800 mm</t>
  </si>
  <si>
    <t>1796621390</t>
  </si>
  <si>
    <t>Osazení betonových dílců šachet kanalizačních dno DN 1000, výšky 800 mm</t>
  </si>
  <si>
    <t>52</t>
  </si>
  <si>
    <t>59224354</t>
  </si>
  <si>
    <t>dno betonové šachty kanalizační jednolité 100x78x40cm</t>
  </si>
  <si>
    <t>1687385018</t>
  </si>
  <si>
    <t>53</t>
  </si>
  <si>
    <t>894410122</t>
  </si>
  <si>
    <t>Osazení betonových dílců pro kanalizační šachty DN 1500 šachtové dno výšky 1590 mm</t>
  </si>
  <si>
    <t>-845614128</t>
  </si>
  <si>
    <t>Osazení betonových dílců šachet kanalizačních dno DN 1500, výšky 1590 mm</t>
  </si>
  <si>
    <t>54</t>
  </si>
  <si>
    <t>59224439</t>
  </si>
  <si>
    <t>dno betonové šachty DN 1500 kanalizační výšky 150cm přímé 180x158,5 max. zaústění potrubí V100</t>
  </si>
  <si>
    <t>2066150736</t>
  </si>
  <si>
    <t>55</t>
  </si>
  <si>
    <t>894410211</t>
  </si>
  <si>
    <t>Osazení betonových dílců pro kanalizační šachty DN 1000 skruž rovná výšky 250 mm</t>
  </si>
  <si>
    <t>-739713647</t>
  </si>
  <si>
    <t>Osazení betonových dílců šachet kanalizačních skruž rovná DN 1000, výšky 250 mm</t>
  </si>
  <si>
    <t>56</t>
  </si>
  <si>
    <t>59224066</t>
  </si>
  <si>
    <t>skruž betonová DN 1000x250 PS 100x25x12cm</t>
  </si>
  <si>
    <t>1983229189</t>
  </si>
  <si>
    <t>57</t>
  </si>
  <si>
    <t>894410212</t>
  </si>
  <si>
    <t>Osazení betonových dílců pro kanalizační šachty DN 1000 skruž rovná výšky 500 mm</t>
  </si>
  <si>
    <t>1223862889</t>
  </si>
  <si>
    <t>Osazení betonových dílců šachet kanalizačních skruž rovná DN 1000, výšky 500 mm</t>
  </si>
  <si>
    <t>58</t>
  </si>
  <si>
    <t>59224161</t>
  </si>
  <si>
    <t>skruž betonová kanalizační se stupadly 100x50x12cm</t>
  </si>
  <si>
    <t>1811784682</t>
  </si>
  <si>
    <t>59</t>
  </si>
  <si>
    <t>894410213</t>
  </si>
  <si>
    <t>Osazení betonových dílců pro kanalizační šachty DN 1000 skruž rovná výšky 1000 mm</t>
  </si>
  <si>
    <t>332974117</t>
  </si>
  <si>
    <t>Osazení betonových dílců šachet kanalizačních skruž rovná DN 1000, výšky 1000 mm</t>
  </si>
  <si>
    <t>60</t>
  </si>
  <si>
    <t>59224162</t>
  </si>
  <si>
    <t>skruž betonová kanalizační se stupadly 100x100x12cm</t>
  </si>
  <si>
    <t>-502732833</t>
  </si>
  <si>
    <t>61</t>
  </si>
  <si>
    <t>894410242</t>
  </si>
  <si>
    <t>Osazení betonových dílců pro kanalizační šachty DN 1500 skruž rovná výšky 500 mm</t>
  </si>
  <si>
    <t>-1323484813</t>
  </si>
  <si>
    <t>Osazení betonových dílců šachet kanalizačních skruž rovná DN 1500, výšky 500 mm</t>
  </si>
  <si>
    <t>62</t>
  </si>
  <si>
    <t>59224436</t>
  </si>
  <si>
    <t>skruž betonové šachty DN 1500 kanalizační 150x50x14cm stupadla poplastovaná</t>
  </si>
  <si>
    <t>691363051</t>
  </si>
  <si>
    <t>63</t>
  </si>
  <si>
    <t>894410302</t>
  </si>
  <si>
    <t>Osazení betonových dílců pro kanalizační šachty DN 1000 deska zákrytová</t>
  </si>
  <si>
    <t>-1815544383</t>
  </si>
  <si>
    <t>Osazení betonových dílců šachet kanalizačních deska zákrytová DN 1000</t>
  </si>
  <si>
    <t>64</t>
  </si>
  <si>
    <t>59224315</t>
  </si>
  <si>
    <t>deska betonová zákrytová pro kruhové šachty 100/62,5x16,5cm</t>
  </si>
  <si>
    <t>-745074184</t>
  </si>
  <si>
    <t>65</t>
  </si>
  <si>
    <t>894410304</t>
  </si>
  <si>
    <t>Osazení betonových dílců pro kanalizační šachty DN 1500 deska zákrytová</t>
  </si>
  <si>
    <t>-115389519</t>
  </si>
  <si>
    <t>Osazení betonových dílců šachet kanalizačních deska zákrytová DN 1500</t>
  </si>
  <si>
    <t>66</t>
  </si>
  <si>
    <t>59224434</t>
  </si>
  <si>
    <t>deska betonová zákrytová šachty DN 1500 kanalizační 180/62,5x16,5cm</t>
  </si>
  <si>
    <t>-542894311</t>
  </si>
  <si>
    <t>67</t>
  </si>
  <si>
    <t>895941104</t>
  </si>
  <si>
    <t>Osazení vpusti kanalizační horské z betonových dílců rozměru 1240/620 mm</t>
  </si>
  <si>
    <t>-352062506</t>
  </si>
  <si>
    <t>68</t>
  </si>
  <si>
    <t>59224448/R</t>
  </si>
  <si>
    <t>vpusť horská betonová spodní díl HBV 65/127/150</t>
  </si>
  <si>
    <t>-1873038901</t>
  </si>
  <si>
    <t>69</t>
  </si>
  <si>
    <t>59224449</t>
  </si>
  <si>
    <t>vpusť horská betonová prstenec 127x65x20</t>
  </si>
  <si>
    <t>-2071107747</t>
  </si>
  <si>
    <t>70</t>
  </si>
  <si>
    <t>899113112</t>
  </si>
  <si>
    <t>Osazení poklopů plastových nebo kompozitních včetně rámů pro třídu zatížení B125, C250</t>
  </si>
  <si>
    <t>196434773</t>
  </si>
  <si>
    <t>Osazení poklopů šachtových plastových nebo kompozitních včetně rámů pro třídu zatížení B125, C250</t>
  </si>
  <si>
    <t>71</t>
  </si>
  <si>
    <t>63126039</t>
  </si>
  <si>
    <t>poklop šachtový s BEGU rámem a zámky kruhový, DN 600 D400</t>
  </si>
  <si>
    <t>-1493253586</t>
  </si>
  <si>
    <t>72</t>
  </si>
  <si>
    <t>899203112</t>
  </si>
  <si>
    <t>Osazení mříží litinových včetně rámů a košů na bahno pro třídu zatížení B125, C250</t>
  </si>
  <si>
    <t>603752184</t>
  </si>
  <si>
    <t>73</t>
  </si>
  <si>
    <t>59224450</t>
  </si>
  <si>
    <t>mříž dvojitá B125 pro horskou vpusť betonovou 120x60cm</t>
  </si>
  <si>
    <t>-1079711688</t>
  </si>
  <si>
    <t>Ostatní konstrukce a práce, bourání</t>
  </si>
  <si>
    <t>74</t>
  </si>
  <si>
    <t>953171031</t>
  </si>
  <si>
    <t>Osazování stupadel z betonářské oceli nebo litinových nádrže</t>
  </si>
  <si>
    <t>-1656359066</t>
  </si>
  <si>
    <t>Osazování kovových předmětů stupadel z betonářské oceli nebo litinových</t>
  </si>
  <si>
    <t>75</t>
  </si>
  <si>
    <t>55243818</t>
  </si>
  <si>
    <t>stupadlo ocelové s PE povlakem forma D - P162mm</t>
  </si>
  <si>
    <t>-32610748</t>
  </si>
  <si>
    <t>998</t>
  </si>
  <si>
    <t>Přesun hmot</t>
  </si>
  <si>
    <t>76</t>
  </si>
  <si>
    <t>998276101</t>
  </si>
  <si>
    <t>Přesun hmot pro trubní vedení z trub z plastických hmot otevřený výkop</t>
  </si>
  <si>
    <t>340269839</t>
  </si>
  <si>
    <t>Přesun hmot pro trubní vedení hloubené z trub z plastických hmot nebo sklolaminátových pro vodovody, kanalizace, teplovody, produktovody v otevřeném výkopu dopravní vzdálenost do 15 m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</si>
  <si>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</si>
  <si>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</si>
  <si>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</si>
  <si>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</si>
  <si>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</si>
  <si>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</si>
  <si>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</si>
  <si>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</si>
  <si>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011002000</t>
  </si>
  <si>
    <t>Průzkumné práce</t>
  </si>
  <si>
    <t>CS ÚRS 2023 01</t>
  </si>
  <si>
    <t>1024</t>
  </si>
  <si>
    <t>1191305210</t>
  </si>
  <si>
    <t>Provedení pasportizace stavu dotčených navazujících komunikací, objektů a nemovitostí sousedících bezprostředně se stavbou, včetně fotodokumentace, včetně předání pasportizace komunikace jejímu vlastníkovi (správci)</t>
  </si>
  <si>
    <t>011303000</t>
  </si>
  <si>
    <t>Archeologická činnost bez rozlišení</t>
  </si>
  <si>
    <t>-507744058</t>
  </si>
  <si>
    <t>012103000</t>
  </si>
  <si>
    <t>Geodetické práce před výstavbou</t>
  </si>
  <si>
    <t>-743536678</t>
  </si>
  <si>
    <t>Geodetické práce před výstavbou
- vytýčení stávajících inženýrských sítí a zaměření původního terénu</t>
  </si>
  <si>
    <t>012203000</t>
  </si>
  <si>
    <t>Geodetické práce při provádění stavby</t>
  </si>
  <si>
    <t>938323874</t>
  </si>
  <si>
    <t>012303000</t>
  </si>
  <si>
    <t>Geodetické práce po výstavbě</t>
  </si>
  <si>
    <t>420711548</t>
  </si>
  <si>
    <t>Geodetické práce po výstavbě
Zpracování geodetického zaměření provedené stavby odborně způsobilou osobou v oboru zeměměřičství v počtu 3 paré a na datovém nosiči CD.</t>
  </si>
  <si>
    <t>013254000</t>
  </si>
  <si>
    <t>Dokumentace skutečného provedení stavby</t>
  </si>
  <si>
    <t>1012285337</t>
  </si>
  <si>
    <t>Dokumentace skutečného provedení stavby
Zpracování dokumentace skutečného provedení stavby včetně fotodokumentace stavby, odevzdání v počtu 3 paré a na datovém nosiči CD.</t>
  </si>
  <si>
    <t>VRN3</t>
  </si>
  <si>
    <t>Zařízení staveniště</t>
  </si>
  <si>
    <t>031002000/R1</t>
  </si>
  <si>
    <t>Zřízení a likvidace zařízení staveniště</t>
  </si>
  <si>
    <t>303670975</t>
  </si>
  <si>
    <t>Zřízení a likvidace zařízení staveniště
Zařízení staveniště včetně všech nákladů spojených s jeho zřízením, provozem a likvidací; zřízení a projednání potřebných ploch pro zařízení staveniště, skládky materiálu, mezideponie, včetně úhrady poplatků a úpravy povrchu po likvidaci staveniště.</t>
  </si>
  <si>
    <t>031002000/R2</t>
  </si>
  <si>
    <t>Projednání a zřízení příjezdů a sjezdů, údržba a čištění dotčených komunikací, včetně uvedení všech povrchů do původního stavu a jejich protokolární předání</t>
  </si>
  <si>
    <t>1390916531</t>
  </si>
  <si>
    <t xml:space="preserve">Projednání a zřízení příjezdů a sjezdů, údržba a čištění dotčených komunikací, včetně uvedení všech povrchů do původního stavu a jejich protokolární předání
Položka zahrnuje:
- materiál: zpevněné příjezdy, přejezdy tras inženýrských sítí, sjezdy (silniční panely, štěrkové lože, geotextilie)
- zřízení a odstranění dočasné konstrukce
- uvedení dotčených ploch do původního stavu
- dopravu materiálu a přesun hmot
</t>
  </si>
  <si>
    <t>VRN4</t>
  </si>
  <si>
    <t>Inženýrská činnost</t>
  </si>
  <si>
    <t>041903000/R1</t>
  </si>
  <si>
    <t>Dozor autorizovaného geologa nebo geotechnika</t>
  </si>
  <si>
    <t>482683935</t>
  </si>
  <si>
    <t>Dozor autorizovaného geologa nebo geotechnika včetně posouzení únosnosti zemin s potřebnými laboratorními rozbory a výpočty</t>
  </si>
  <si>
    <t>041903000/R2</t>
  </si>
  <si>
    <t>Dozor autorizovaného statika</t>
  </si>
  <si>
    <t>-1608677755</t>
  </si>
  <si>
    <t>Dozor autorizovaného statika včetně posouzení pažení a vlivu provádění prací na stabilitu okolních staveb, vypracování závěrečné zprávy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</si>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</sst>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2"/>
      <c r="AQ5" s="22"/>
      <c r="AR5" s="20"/>
      <c r="BE5" s="26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2"/>
      <c r="AQ6" s="22"/>
      <c r="AR6" s="20"/>
      <c r="BE6" s="26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1" t="s">
        <v>28</v>
      </c>
      <c r="AO8" s="22"/>
      <c r="AP8" s="22"/>
      <c r="AQ8" s="22"/>
      <c r="AR8" s="20"/>
      <c r="BE8" s="26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6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6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66"/>
      <c r="BS13" s="17" t="s">
        <v>6</v>
      </c>
    </row>
    <row r="14" spans="1:74" ht="12.75">
      <c r="B14" s="21"/>
      <c r="C14" s="22"/>
      <c r="D14" s="22"/>
      <c r="E14" s="271" t="s">
        <v>28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6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6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6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6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6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6"/>
    </row>
    <row r="23" spans="1:71" s="1" customFormat="1" ht="16.5" customHeight="1">
      <c r="B23" s="21"/>
      <c r="C23" s="22"/>
      <c r="D23" s="22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2"/>
      <c r="AP23" s="22"/>
      <c r="AQ23" s="22"/>
      <c r="AR23" s="20"/>
      <c r="BE23" s="26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6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4">
        <f>ROUND(AG94,2)</f>
        <v>0</v>
      </c>
      <c r="AL26" s="275"/>
      <c r="AM26" s="275"/>
      <c r="AN26" s="275"/>
      <c r="AO26" s="275"/>
      <c r="AP26" s="36"/>
      <c r="AQ26" s="36"/>
      <c r="AR26" s="39"/>
      <c r="BE26" s="26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6" t="s">
        <v>35</v>
      </c>
      <c r="M28" s="276"/>
      <c r="N28" s="276"/>
      <c r="O28" s="276"/>
      <c r="P28" s="276"/>
      <c r="Q28" s="36"/>
      <c r="R28" s="36"/>
      <c r="S28" s="36"/>
      <c r="T28" s="36"/>
      <c r="U28" s="36"/>
      <c r="V28" s="36"/>
      <c r="W28" s="276" t="s">
        <v>36</v>
      </c>
      <c r="X28" s="276"/>
      <c r="Y28" s="276"/>
      <c r="Z28" s="276"/>
      <c r="AA28" s="276"/>
      <c r="AB28" s="276"/>
      <c r="AC28" s="276"/>
      <c r="AD28" s="276"/>
      <c r="AE28" s="276"/>
      <c r="AF28" s="36"/>
      <c r="AG28" s="36"/>
      <c r="AH28" s="36"/>
      <c r="AI28" s="36"/>
      <c r="AJ28" s="36"/>
      <c r="AK28" s="276" t="s">
        <v>37</v>
      </c>
      <c r="AL28" s="276"/>
      <c r="AM28" s="276"/>
      <c r="AN28" s="276"/>
      <c r="AO28" s="276"/>
      <c r="AP28" s="36"/>
      <c r="AQ28" s="36"/>
      <c r="AR28" s="39"/>
      <c r="BE28" s="266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ROUND(AV94, 2)</f>
        <v>0</v>
      </c>
      <c r="AL29" s="278"/>
      <c r="AM29" s="278"/>
      <c r="AN29" s="278"/>
      <c r="AO29" s="278"/>
      <c r="AP29" s="41"/>
      <c r="AQ29" s="41"/>
      <c r="AR29" s="42"/>
      <c r="BE29" s="267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79">
        <v>0.12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ROUND(AW94, 2)</f>
        <v>0</v>
      </c>
      <c r="AL30" s="278"/>
      <c r="AM30" s="278"/>
      <c r="AN30" s="278"/>
      <c r="AO30" s="278"/>
      <c r="AP30" s="41"/>
      <c r="AQ30" s="41"/>
      <c r="AR30" s="42"/>
      <c r="BE30" s="267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E31" s="267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79">
        <v>0.12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E32" s="267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E33" s="26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6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80" t="s">
        <v>46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104/2023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4" t="str">
        <f>K6</f>
        <v>MĚSTSKÝ PARK KLAFAR III. FÁZE 1. etapa - PROTLAK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6" t="str">
        <f>IF(AN8= "","",AN8)</f>
        <v>Vyplň údaj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Město Žďár nad Sázavou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7" t="str">
        <f>IF(E17="","",E17)</f>
        <v>Atregia s.r.o.</v>
      </c>
      <c r="AN89" s="288"/>
      <c r="AO89" s="288"/>
      <c r="AP89" s="288"/>
      <c r="AQ89" s="36"/>
      <c r="AR89" s="39"/>
      <c r="AS89" s="289" t="s">
        <v>54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87" t="str">
        <f>IF(E20="","",E20)</f>
        <v xml:space="preserve"> </v>
      </c>
      <c r="AN90" s="288"/>
      <c r="AO90" s="288"/>
      <c r="AP90" s="288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5" t="s">
        <v>55</v>
      </c>
      <c r="D92" s="296"/>
      <c r="E92" s="296"/>
      <c r="F92" s="296"/>
      <c r="G92" s="296"/>
      <c r="H92" s="73"/>
      <c r="I92" s="297" t="s">
        <v>56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57</v>
      </c>
      <c r="AH92" s="296"/>
      <c r="AI92" s="296"/>
      <c r="AJ92" s="296"/>
      <c r="AK92" s="296"/>
      <c r="AL92" s="296"/>
      <c r="AM92" s="296"/>
      <c r="AN92" s="297" t="s">
        <v>58</v>
      </c>
      <c r="AO92" s="296"/>
      <c r="AP92" s="299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302" t="s">
        <v>79</v>
      </c>
      <c r="E95" s="302"/>
      <c r="F95" s="302"/>
      <c r="G95" s="302"/>
      <c r="H95" s="302"/>
      <c r="I95" s="96"/>
      <c r="J95" s="302" t="s">
        <v>80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'SO 01 - PROTLAK'!J30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7" t="s">
        <v>81</v>
      </c>
      <c r="AR95" s="98"/>
      <c r="AS95" s="99">
        <v>0</v>
      </c>
      <c r="AT95" s="100">
        <f>ROUND(SUM(AV95:AW95),2)</f>
        <v>0</v>
      </c>
      <c r="AU95" s="101">
        <f>'SO 01 - PROTLAK'!P123</f>
        <v>0</v>
      </c>
      <c r="AV95" s="100">
        <f>'SO 01 - PROTLAK'!J33</f>
        <v>0</v>
      </c>
      <c r="AW95" s="100">
        <f>'SO 01 - PROTLAK'!J34</f>
        <v>0</v>
      </c>
      <c r="AX95" s="100">
        <f>'SO 01 - PROTLAK'!J35</f>
        <v>0</v>
      </c>
      <c r="AY95" s="100">
        <f>'SO 01 - PROTLAK'!J36</f>
        <v>0</v>
      </c>
      <c r="AZ95" s="100">
        <f>'SO 01 - PROTLAK'!F33</f>
        <v>0</v>
      </c>
      <c r="BA95" s="100">
        <f>'SO 01 - PROTLAK'!F34</f>
        <v>0</v>
      </c>
      <c r="BB95" s="100">
        <f>'SO 01 - PROTLAK'!F35</f>
        <v>0</v>
      </c>
      <c r="BC95" s="100">
        <f>'SO 01 - PROTLAK'!F36</f>
        <v>0</v>
      </c>
      <c r="BD95" s="102">
        <f>'SO 01 - PROTLAK'!F37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78</v>
      </c>
      <c r="B96" s="94"/>
      <c r="C96" s="95"/>
      <c r="D96" s="302" t="s">
        <v>85</v>
      </c>
      <c r="E96" s="302"/>
      <c r="F96" s="302"/>
      <c r="G96" s="302"/>
      <c r="H96" s="302"/>
      <c r="I96" s="96"/>
      <c r="J96" s="302" t="s">
        <v>86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'VRN - VEDLEJŠÍ ROZPOČTOVÉ...'!J30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7" t="s">
        <v>81</v>
      </c>
      <c r="AR96" s="98"/>
      <c r="AS96" s="104">
        <v>0</v>
      </c>
      <c r="AT96" s="105">
        <f>ROUND(SUM(AV96:AW96),2)</f>
        <v>0</v>
      </c>
      <c r="AU96" s="106">
        <f>'VRN - VEDLEJŠÍ ROZPOČTOVÉ...'!P120</f>
        <v>0</v>
      </c>
      <c r="AV96" s="105">
        <f>'VRN - VEDLEJŠÍ ROZPOČTOVÉ...'!J33</f>
        <v>0</v>
      </c>
      <c r="AW96" s="105">
        <f>'VRN - VEDLEJŠÍ ROZPOČTOVÉ...'!J34</f>
        <v>0</v>
      </c>
      <c r="AX96" s="105">
        <f>'VRN - VEDLEJŠÍ ROZPOČTOVÉ...'!J35</f>
        <v>0</v>
      </c>
      <c r="AY96" s="105">
        <f>'VRN - VEDLEJŠÍ ROZPOČTOVÉ...'!J36</f>
        <v>0</v>
      </c>
      <c r="AZ96" s="105">
        <f>'VRN - VEDLEJŠÍ ROZPOČTOVÉ...'!F33</f>
        <v>0</v>
      </c>
      <c r="BA96" s="105">
        <f>'VRN - VEDLEJŠÍ ROZPOČTOVÉ...'!F34</f>
        <v>0</v>
      </c>
      <c r="BB96" s="105">
        <f>'VRN - VEDLEJŠÍ ROZPOČTOVÉ...'!F35</f>
        <v>0</v>
      </c>
      <c r="BC96" s="105">
        <f>'VRN - VEDLEJŠÍ ROZPOČTOVÉ...'!F36</f>
        <v>0</v>
      </c>
      <c r="BD96" s="107">
        <f>'VRN - VEDLEJŠÍ ROZPOČTOVÉ...'!F37</f>
        <v>0</v>
      </c>
      <c r="BT96" s="103" t="s">
        <v>82</v>
      </c>
      <c r="BV96" s="103" t="s">
        <v>76</v>
      </c>
      <c r="BW96" s="103" t="s">
        <v>87</v>
      </c>
      <c r="BX96" s="103" t="s">
        <v>5</v>
      </c>
      <c r="CL96" s="103" t="s">
        <v>1</v>
      </c>
      <c r="CM96" s="103" t="s">
        <v>84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GSSWYibneYzo/gZPqNVIAoxQZEWaiJhnn2HSN9Npdt2K43yKaSoc3UaYoqETqh9i9PL80QNOnUke/W/1aGibuQ==" saltValue="W9bShChTZxjLzxj8cgKaiZjvUOU9W17iLoz3w5N9HFfrdCm/rESHvGHxvqSUQiGL21hIXUqiqCTQzbxyb/Lzv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PROTLAK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83</v>
      </c>
      <c r="AZ2" s="108" t="s">
        <v>88</v>
      </c>
      <c r="BA2" s="108" t="s">
        <v>89</v>
      </c>
      <c r="BB2" s="108" t="s">
        <v>90</v>
      </c>
      <c r="BC2" s="108" t="s">
        <v>91</v>
      </c>
      <c r="BD2" s="108" t="s">
        <v>84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84</v>
      </c>
      <c r="AZ3" s="108" t="s">
        <v>92</v>
      </c>
      <c r="BA3" s="108" t="s">
        <v>92</v>
      </c>
      <c r="BB3" s="108" t="s">
        <v>90</v>
      </c>
      <c r="BC3" s="108" t="s">
        <v>93</v>
      </c>
      <c r="BD3" s="108" t="s">
        <v>84</v>
      </c>
    </row>
    <row r="4" spans="1:56" s="1" customFormat="1" ht="24.95" customHeight="1">
      <c r="B4" s="20"/>
      <c r="D4" s="111" t="s">
        <v>94</v>
      </c>
      <c r="L4" s="20"/>
      <c r="M4" s="112" t="s">
        <v>10</v>
      </c>
      <c r="AT4" s="17" t="s">
        <v>4</v>
      </c>
      <c r="AZ4" s="108" t="s">
        <v>95</v>
      </c>
      <c r="BA4" s="108" t="s">
        <v>96</v>
      </c>
      <c r="BB4" s="108" t="s">
        <v>90</v>
      </c>
      <c r="BC4" s="108" t="s">
        <v>97</v>
      </c>
      <c r="BD4" s="108" t="s">
        <v>84</v>
      </c>
    </row>
    <row r="5" spans="1:56" s="1" customFormat="1" ht="6.95" customHeight="1">
      <c r="B5" s="20"/>
      <c r="L5" s="20"/>
      <c r="AZ5" s="108" t="s">
        <v>98</v>
      </c>
      <c r="BA5" s="108" t="s">
        <v>99</v>
      </c>
      <c r="BB5" s="108" t="s">
        <v>90</v>
      </c>
      <c r="BC5" s="108" t="s">
        <v>100</v>
      </c>
      <c r="BD5" s="108" t="s">
        <v>84</v>
      </c>
    </row>
    <row r="6" spans="1:56" s="1" customFormat="1" ht="12" customHeight="1">
      <c r="B6" s="20"/>
      <c r="D6" s="113" t="s">
        <v>16</v>
      </c>
      <c r="L6" s="20"/>
      <c r="AZ6" s="108" t="s">
        <v>101</v>
      </c>
      <c r="BA6" s="108" t="s">
        <v>102</v>
      </c>
      <c r="BB6" s="108" t="s">
        <v>90</v>
      </c>
      <c r="BC6" s="108" t="s">
        <v>103</v>
      </c>
      <c r="BD6" s="108" t="s">
        <v>84</v>
      </c>
    </row>
    <row r="7" spans="1:56" s="1" customFormat="1" ht="16.5" customHeight="1">
      <c r="B7" s="20"/>
      <c r="E7" s="306" t="str">
        <f>'Rekapitulace stavby'!K6</f>
        <v>MĚSTSKÝ PARK KLAFAR III. FÁZE 1. etapa - PROTLAK</v>
      </c>
      <c r="F7" s="307"/>
      <c r="G7" s="307"/>
      <c r="H7" s="307"/>
      <c r="L7" s="20"/>
      <c r="AZ7" s="108" t="s">
        <v>104</v>
      </c>
      <c r="BA7" s="108" t="s">
        <v>105</v>
      </c>
      <c r="BB7" s="108" t="s">
        <v>90</v>
      </c>
      <c r="BC7" s="108" t="s">
        <v>106</v>
      </c>
      <c r="BD7" s="108" t="s">
        <v>84</v>
      </c>
    </row>
    <row r="8" spans="1:56" s="2" customFormat="1" ht="12" customHeight="1">
      <c r="A8" s="34"/>
      <c r="B8" s="39"/>
      <c r="C8" s="34"/>
      <c r="D8" s="113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108</v>
      </c>
      <c r="BA8" s="108" t="s">
        <v>108</v>
      </c>
      <c r="BB8" s="108" t="s">
        <v>90</v>
      </c>
      <c r="BC8" s="108" t="s">
        <v>109</v>
      </c>
      <c r="BD8" s="108" t="s">
        <v>84</v>
      </c>
    </row>
    <row r="9" spans="1:56" s="2" customFormat="1" ht="16.5" customHeight="1">
      <c r="A9" s="34"/>
      <c r="B9" s="39"/>
      <c r="C9" s="34"/>
      <c r="D9" s="34"/>
      <c r="E9" s="308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25</v>
      </c>
      <c r="F15" s="34"/>
      <c r="G15" s="34"/>
      <c r="H15" s="34"/>
      <c r="I15" s="113" t="s">
        <v>26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24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30</v>
      </c>
      <c r="F21" s="34"/>
      <c r="G21" s="34"/>
      <c r="H21" s="34"/>
      <c r="I21" s="113" t="s">
        <v>26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32</v>
      </c>
      <c r="E23" s="34"/>
      <c r="F23" s="34"/>
      <c r="G23" s="34"/>
      <c r="H23" s="34"/>
      <c r="I23" s="113" t="s">
        <v>24</v>
      </c>
      <c r="J23" s="114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34</v>
      </c>
      <c r="E30" s="34"/>
      <c r="F30" s="34"/>
      <c r="G30" s="34"/>
      <c r="H30" s="34"/>
      <c r="I30" s="34"/>
      <c r="J30" s="121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36</v>
      </c>
      <c r="G32" s="34"/>
      <c r="H32" s="34"/>
      <c r="I32" s="122" t="s">
        <v>35</v>
      </c>
      <c r="J32" s="122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38</v>
      </c>
      <c r="E33" s="113" t="s">
        <v>39</v>
      </c>
      <c r="F33" s="124">
        <f>ROUND((SUM(BE123:BE398)),  2)</f>
        <v>0</v>
      </c>
      <c r="G33" s="34"/>
      <c r="H33" s="34"/>
      <c r="I33" s="125">
        <v>0.21</v>
      </c>
      <c r="J33" s="124">
        <f>ROUND(((SUM(BE123:BE398))*I33),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40</v>
      </c>
      <c r="F34" s="124">
        <f>ROUND((SUM(BF123:BF398)),  2)</f>
        <v>0</v>
      </c>
      <c r="G34" s="34"/>
      <c r="H34" s="34"/>
      <c r="I34" s="125">
        <v>0.12</v>
      </c>
      <c r="J34" s="124">
        <f>ROUND(((SUM(BF123:BF398))*I34),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41</v>
      </c>
      <c r="F35" s="124">
        <f>ROUND((SUM(BG123:BG398)),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42</v>
      </c>
      <c r="F36" s="124">
        <f>ROUND((SUM(BH123:BH398)),  2)</f>
        <v>0</v>
      </c>
      <c r="G36" s="34"/>
      <c r="H36" s="34"/>
      <c r="I36" s="125">
        <v>0.12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43</v>
      </c>
      <c r="F37" s="124">
        <f>ROUND((SUM(BI123:BI398)),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MĚSTSKÝ PARK KLAFAR III. FÁZE 1. etapa - PROTLAK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SO 01 - PROTLAK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Město Žďár nad Sázavou </v>
      </c>
      <c r="G91" s="36"/>
      <c r="H91" s="36"/>
      <c r="I91" s="29" t="s">
        <v>29</v>
      </c>
      <c r="J91" s="32" t="str">
        <f>E21</f>
        <v>Atregia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112</v>
      </c>
      <c r="D94" s="145"/>
      <c r="E94" s="145"/>
      <c r="F94" s="145"/>
      <c r="G94" s="145"/>
      <c r="H94" s="145"/>
      <c r="I94" s="145"/>
      <c r="J94" s="146" t="s">
        <v>113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114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8"/>
      <c r="C97" s="149"/>
      <c r="D97" s="150" t="s">
        <v>116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117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118</v>
      </c>
      <c r="E99" s="157"/>
      <c r="F99" s="157"/>
      <c r="G99" s="157"/>
      <c r="H99" s="157"/>
      <c r="I99" s="157"/>
      <c r="J99" s="158">
        <f>J263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119</v>
      </c>
      <c r="E100" s="157"/>
      <c r="F100" s="157"/>
      <c r="G100" s="157"/>
      <c r="H100" s="157"/>
      <c r="I100" s="157"/>
      <c r="J100" s="158">
        <f>J280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120</v>
      </c>
      <c r="E101" s="157"/>
      <c r="F101" s="157"/>
      <c r="G101" s="157"/>
      <c r="H101" s="157"/>
      <c r="I101" s="157"/>
      <c r="J101" s="158">
        <f>J317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121</v>
      </c>
      <c r="E102" s="157"/>
      <c r="F102" s="157"/>
      <c r="G102" s="157"/>
      <c r="H102" s="157"/>
      <c r="I102" s="157"/>
      <c r="J102" s="158">
        <f>J391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122</v>
      </c>
      <c r="E103" s="157"/>
      <c r="F103" s="157"/>
      <c r="G103" s="157"/>
      <c r="H103" s="157"/>
      <c r="I103" s="157"/>
      <c r="J103" s="158">
        <f>J396</f>
        <v>0</v>
      </c>
      <c r="K103" s="155"/>
      <c r="L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123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3" t="str">
        <f>E7</f>
        <v>MĚSTSKÝ PARK KLAFAR III. FÁZE 1. etapa - PROTLAK</v>
      </c>
      <c r="F113" s="314"/>
      <c r="G113" s="314"/>
      <c r="H113" s="314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107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4" t="str">
        <f>E9</f>
        <v>SO 01 - PROTLAK</v>
      </c>
      <c r="F115" s="315"/>
      <c r="G115" s="315"/>
      <c r="H115" s="31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 t="str">
        <f>IF(J12="","",J12)</f>
        <v>Vyplň údaj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 xml:space="preserve">Město Žďár nad Sázavou </v>
      </c>
      <c r="G119" s="36"/>
      <c r="H119" s="36"/>
      <c r="I119" s="29" t="s">
        <v>29</v>
      </c>
      <c r="J119" s="32" t="str">
        <f>E21</f>
        <v>Atregia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32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124</v>
      </c>
      <c r="D122" s="163" t="s">
        <v>59</v>
      </c>
      <c r="E122" s="163" t="s">
        <v>55</v>
      </c>
      <c r="F122" s="163" t="s">
        <v>56</v>
      </c>
      <c r="G122" s="163" t="s">
        <v>125</v>
      </c>
      <c r="H122" s="163" t="s">
        <v>126</v>
      </c>
      <c r="I122" s="163" t="s">
        <v>127</v>
      </c>
      <c r="J122" s="163" t="s">
        <v>113</v>
      </c>
      <c r="K122" s="164" t="s">
        <v>128</v>
      </c>
      <c r="L122" s="165"/>
      <c r="M122" s="75" t="s">
        <v>1</v>
      </c>
      <c r="N122" s="76" t="s">
        <v>38</v>
      </c>
      <c r="O122" s="76" t="s">
        <v>129</v>
      </c>
      <c r="P122" s="76" t="s">
        <v>130</v>
      </c>
      <c r="Q122" s="76" t="s">
        <v>131</v>
      </c>
      <c r="R122" s="76" t="s">
        <v>132</v>
      </c>
      <c r="S122" s="76" t="s">
        <v>133</v>
      </c>
      <c r="T122" s="77" t="s">
        <v>134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135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</f>
        <v>0</v>
      </c>
      <c r="Q123" s="79"/>
      <c r="R123" s="168">
        <f>R124</f>
        <v>142.85789068000003</v>
      </c>
      <c r="S123" s="79"/>
      <c r="T123" s="169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73</v>
      </c>
      <c r="AU123" s="17" t="s">
        <v>115</v>
      </c>
      <c r="BK123" s="170">
        <f>BK124</f>
        <v>0</v>
      </c>
    </row>
    <row r="124" spans="1:65" s="12" customFormat="1" ht="25.9" customHeight="1">
      <c r="B124" s="171"/>
      <c r="C124" s="172"/>
      <c r="D124" s="173" t="s">
        <v>73</v>
      </c>
      <c r="E124" s="174" t="s">
        <v>136</v>
      </c>
      <c r="F124" s="174" t="s">
        <v>137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P125+P263+P280+P317+P391+P396</f>
        <v>0</v>
      </c>
      <c r="Q124" s="179"/>
      <c r="R124" s="180">
        <f>R125+R263+R280+R317+R391+R396</f>
        <v>142.85789068000003</v>
      </c>
      <c r="S124" s="179"/>
      <c r="T124" s="181">
        <f>T125+T263+T280+T317+T391+T396</f>
        <v>0</v>
      </c>
      <c r="AR124" s="182" t="s">
        <v>82</v>
      </c>
      <c r="AT124" s="183" t="s">
        <v>73</v>
      </c>
      <c r="AU124" s="183" t="s">
        <v>74</v>
      </c>
      <c r="AY124" s="182" t="s">
        <v>138</v>
      </c>
      <c r="BK124" s="184">
        <f>BK125+BK263+BK280+BK317+BK391+BK396</f>
        <v>0</v>
      </c>
    </row>
    <row r="125" spans="1:65" s="12" customFormat="1" ht="22.9" customHeight="1">
      <c r="B125" s="171"/>
      <c r="C125" s="172"/>
      <c r="D125" s="173" t="s">
        <v>73</v>
      </c>
      <c r="E125" s="185" t="s">
        <v>82</v>
      </c>
      <c r="F125" s="185" t="s">
        <v>139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SUM(P126:P262)</f>
        <v>0</v>
      </c>
      <c r="Q125" s="179"/>
      <c r="R125" s="180">
        <f>SUM(R126:R262)</f>
        <v>65.820118600000001</v>
      </c>
      <c r="S125" s="179"/>
      <c r="T125" s="181">
        <f>SUM(T126:T262)</f>
        <v>0</v>
      </c>
      <c r="AR125" s="182" t="s">
        <v>82</v>
      </c>
      <c r="AT125" s="183" t="s">
        <v>73</v>
      </c>
      <c r="AU125" s="183" t="s">
        <v>82</v>
      </c>
      <c r="AY125" s="182" t="s">
        <v>138</v>
      </c>
      <c r="BK125" s="184">
        <f>SUM(BK126:BK262)</f>
        <v>0</v>
      </c>
    </row>
    <row r="126" spans="1:65" s="2" customFormat="1" ht="37.9" customHeight="1">
      <c r="A126" s="34"/>
      <c r="B126" s="35"/>
      <c r="C126" s="187" t="s">
        <v>82</v>
      </c>
      <c r="D126" s="187" t="s">
        <v>140</v>
      </c>
      <c r="E126" s="188" t="s">
        <v>141</v>
      </c>
      <c r="F126" s="189" t="s">
        <v>142</v>
      </c>
      <c r="G126" s="190" t="s">
        <v>143</v>
      </c>
      <c r="H126" s="191">
        <v>80</v>
      </c>
      <c r="I126" s="192"/>
      <c r="J126" s="193">
        <f>ROUND(I126*H126,2)</f>
        <v>0</v>
      </c>
      <c r="K126" s="189" t="s">
        <v>1</v>
      </c>
      <c r="L126" s="39"/>
      <c r="M126" s="194" t="s">
        <v>1</v>
      </c>
      <c r="N126" s="195" t="s">
        <v>39</v>
      </c>
      <c r="O126" s="71"/>
      <c r="P126" s="196">
        <f>O126*H126</f>
        <v>0</v>
      </c>
      <c r="Q126" s="196">
        <v>3.0000000000000001E-5</v>
      </c>
      <c r="R126" s="196">
        <f>Q126*H126</f>
        <v>2.4000000000000002E-3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144</v>
      </c>
      <c r="AT126" s="198" t="s">
        <v>140</v>
      </c>
      <c r="AU126" s="198" t="s">
        <v>84</v>
      </c>
      <c r="AY126" s="17" t="s">
        <v>138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82</v>
      </c>
      <c r="BK126" s="199">
        <f>ROUND(I126*H126,2)</f>
        <v>0</v>
      </c>
      <c r="BL126" s="17" t="s">
        <v>144</v>
      </c>
      <c r="BM126" s="198" t="s">
        <v>145</v>
      </c>
    </row>
    <row r="127" spans="1:65" s="2" customFormat="1" ht="97.5">
      <c r="A127" s="34"/>
      <c r="B127" s="35"/>
      <c r="C127" s="36"/>
      <c r="D127" s="200" t="s">
        <v>146</v>
      </c>
      <c r="E127" s="36"/>
      <c r="F127" s="201" t="s">
        <v>147</v>
      </c>
      <c r="G127" s="36"/>
      <c r="H127" s="36"/>
      <c r="I127" s="202"/>
      <c r="J127" s="36"/>
      <c r="K127" s="36"/>
      <c r="L127" s="39"/>
      <c r="M127" s="203"/>
      <c r="N127" s="20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146</v>
      </c>
      <c r="AU127" s="17" t="s">
        <v>84</v>
      </c>
    </row>
    <row r="128" spans="1:65" s="2" customFormat="1" ht="24.2" customHeight="1">
      <c r="A128" s="34"/>
      <c r="B128" s="35"/>
      <c r="C128" s="187" t="s">
        <v>84</v>
      </c>
      <c r="D128" s="187" t="s">
        <v>140</v>
      </c>
      <c r="E128" s="188" t="s">
        <v>148</v>
      </c>
      <c r="F128" s="189" t="s">
        <v>149</v>
      </c>
      <c r="G128" s="190" t="s">
        <v>150</v>
      </c>
      <c r="H128" s="191">
        <v>245.96</v>
      </c>
      <c r="I128" s="192"/>
      <c r="J128" s="193">
        <f>ROUND(I128*H128,2)</f>
        <v>0</v>
      </c>
      <c r="K128" s="189" t="s">
        <v>151</v>
      </c>
      <c r="L128" s="39"/>
      <c r="M128" s="194" t="s">
        <v>1</v>
      </c>
      <c r="N128" s="195" t="s">
        <v>39</v>
      </c>
      <c r="O128" s="71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8" t="s">
        <v>144</v>
      </c>
      <c r="AT128" s="198" t="s">
        <v>140</v>
      </c>
      <c r="AU128" s="198" t="s">
        <v>84</v>
      </c>
      <c r="AY128" s="17" t="s">
        <v>138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7" t="s">
        <v>82</v>
      </c>
      <c r="BK128" s="199">
        <f>ROUND(I128*H128,2)</f>
        <v>0</v>
      </c>
      <c r="BL128" s="17" t="s">
        <v>144</v>
      </c>
      <c r="BM128" s="198" t="s">
        <v>152</v>
      </c>
    </row>
    <row r="129" spans="1:65" s="2" customFormat="1" ht="19.5">
      <c r="A129" s="34"/>
      <c r="B129" s="35"/>
      <c r="C129" s="36"/>
      <c r="D129" s="200" t="s">
        <v>146</v>
      </c>
      <c r="E129" s="36"/>
      <c r="F129" s="201" t="s">
        <v>153</v>
      </c>
      <c r="G129" s="36"/>
      <c r="H129" s="36"/>
      <c r="I129" s="202"/>
      <c r="J129" s="36"/>
      <c r="K129" s="36"/>
      <c r="L129" s="39"/>
      <c r="M129" s="203"/>
      <c r="N129" s="204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146</v>
      </c>
      <c r="AU129" s="17" t="s">
        <v>84</v>
      </c>
    </row>
    <row r="130" spans="1:65" s="13" customFormat="1" ht="11.25">
      <c r="B130" s="205"/>
      <c r="C130" s="206"/>
      <c r="D130" s="200" t="s">
        <v>154</v>
      </c>
      <c r="E130" s="207" t="s">
        <v>1</v>
      </c>
      <c r="F130" s="208" t="s">
        <v>155</v>
      </c>
      <c r="G130" s="206"/>
      <c r="H130" s="207" t="s">
        <v>1</v>
      </c>
      <c r="I130" s="209"/>
      <c r="J130" s="206"/>
      <c r="K130" s="206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154</v>
      </c>
      <c r="AU130" s="214" t="s">
        <v>84</v>
      </c>
      <c r="AV130" s="13" t="s">
        <v>82</v>
      </c>
      <c r="AW130" s="13" t="s">
        <v>31</v>
      </c>
      <c r="AX130" s="13" t="s">
        <v>74</v>
      </c>
      <c r="AY130" s="214" t="s">
        <v>138</v>
      </c>
    </row>
    <row r="131" spans="1:65" s="14" customFormat="1" ht="11.25">
      <c r="B131" s="215"/>
      <c r="C131" s="216"/>
      <c r="D131" s="200" t="s">
        <v>154</v>
      </c>
      <c r="E131" s="217" t="s">
        <v>1</v>
      </c>
      <c r="F131" s="218" t="s">
        <v>156</v>
      </c>
      <c r="G131" s="216"/>
      <c r="H131" s="219">
        <v>149.96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154</v>
      </c>
      <c r="AU131" s="225" t="s">
        <v>84</v>
      </c>
      <c r="AV131" s="14" t="s">
        <v>84</v>
      </c>
      <c r="AW131" s="14" t="s">
        <v>31</v>
      </c>
      <c r="AX131" s="14" t="s">
        <v>74</v>
      </c>
      <c r="AY131" s="225" t="s">
        <v>138</v>
      </c>
    </row>
    <row r="132" spans="1:65" s="13" customFormat="1" ht="11.25">
      <c r="B132" s="205"/>
      <c r="C132" s="206"/>
      <c r="D132" s="200" t="s">
        <v>154</v>
      </c>
      <c r="E132" s="207" t="s">
        <v>1</v>
      </c>
      <c r="F132" s="208" t="s">
        <v>157</v>
      </c>
      <c r="G132" s="206"/>
      <c r="H132" s="207" t="s">
        <v>1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154</v>
      </c>
      <c r="AU132" s="214" t="s">
        <v>84</v>
      </c>
      <c r="AV132" s="13" t="s">
        <v>82</v>
      </c>
      <c r="AW132" s="13" t="s">
        <v>31</v>
      </c>
      <c r="AX132" s="13" t="s">
        <v>74</v>
      </c>
      <c r="AY132" s="214" t="s">
        <v>138</v>
      </c>
    </row>
    <row r="133" spans="1:65" s="14" customFormat="1" ht="11.25">
      <c r="B133" s="215"/>
      <c r="C133" s="216"/>
      <c r="D133" s="200" t="s">
        <v>154</v>
      </c>
      <c r="E133" s="217" t="s">
        <v>1</v>
      </c>
      <c r="F133" s="218" t="s">
        <v>158</v>
      </c>
      <c r="G133" s="216"/>
      <c r="H133" s="219">
        <v>29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154</v>
      </c>
      <c r="AU133" s="225" t="s">
        <v>84</v>
      </c>
      <c r="AV133" s="14" t="s">
        <v>84</v>
      </c>
      <c r="AW133" s="14" t="s">
        <v>31</v>
      </c>
      <c r="AX133" s="14" t="s">
        <v>74</v>
      </c>
      <c r="AY133" s="225" t="s">
        <v>138</v>
      </c>
    </row>
    <row r="134" spans="1:65" s="13" customFormat="1" ht="11.25">
      <c r="B134" s="205"/>
      <c r="C134" s="206"/>
      <c r="D134" s="200" t="s">
        <v>154</v>
      </c>
      <c r="E134" s="207" t="s">
        <v>1</v>
      </c>
      <c r="F134" s="208" t="s">
        <v>159</v>
      </c>
      <c r="G134" s="206"/>
      <c r="H134" s="207" t="s">
        <v>1</v>
      </c>
      <c r="I134" s="209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154</v>
      </c>
      <c r="AU134" s="214" t="s">
        <v>84</v>
      </c>
      <c r="AV134" s="13" t="s">
        <v>82</v>
      </c>
      <c r="AW134" s="13" t="s">
        <v>31</v>
      </c>
      <c r="AX134" s="13" t="s">
        <v>74</v>
      </c>
      <c r="AY134" s="214" t="s">
        <v>138</v>
      </c>
    </row>
    <row r="135" spans="1:65" s="14" customFormat="1" ht="11.25">
      <c r="B135" s="215"/>
      <c r="C135" s="216"/>
      <c r="D135" s="200" t="s">
        <v>154</v>
      </c>
      <c r="E135" s="217" t="s">
        <v>1</v>
      </c>
      <c r="F135" s="218" t="s">
        <v>160</v>
      </c>
      <c r="G135" s="216"/>
      <c r="H135" s="219">
        <v>67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154</v>
      </c>
      <c r="AU135" s="225" t="s">
        <v>84</v>
      </c>
      <c r="AV135" s="14" t="s">
        <v>84</v>
      </c>
      <c r="AW135" s="14" t="s">
        <v>31</v>
      </c>
      <c r="AX135" s="14" t="s">
        <v>74</v>
      </c>
      <c r="AY135" s="225" t="s">
        <v>138</v>
      </c>
    </row>
    <row r="136" spans="1:65" s="15" customFormat="1" ht="11.25">
      <c r="B136" s="226"/>
      <c r="C136" s="227"/>
      <c r="D136" s="200" t="s">
        <v>154</v>
      </c>
      <c r="E136" s="228" t="s">
        <v>95</v>
      </c>
      <c r="F136" s="229" t="s">
        <v>161</v>
      </c>
      <c r="G136" s="227"/>
      <c r="H136" s="230">
        <v>245.96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154</v>
      </c>
      <c r="AU136" s="236" t="s">
        <v>84</v>
      </c>
      <c r="AV136" s="15" t="s">
        <v>144</v>
      </c>
      <c r="AW136" s="15" t="s">
        <v>31</v>
      </c>
      <c r="AX136" s="15" t="s">
        <v>82</v>
      </c>
      <c r="AY136" s="236" t="s">
        <v>138</v>
      </c>
    </row>
    <row r="137" spans="1:65" s="2" customFormat="1" ht="33" customHeight="1">
      <c r="A137" s="34"/>
      <c r="B137" s="35"/>
      <c r="C137" s="187" t="s">
        <v>162</v>
      </c>
      <c r="D137" s="187" t="s">
        <v>140</v>
      </c>
      <c r="E137" s="188" t="s">
        <v>163</v>
      </c>
      <c r="F137" s="189" t="s">
        <v>164</v>
      </c>
      <c r="G137" s="190" t="s">
        <v>90</v>
      </c>
      <c r="H137" s="191">
        <v>19.8</v>
      </c>
      <c r="I137" s="192"/>
      <c r="J137" s="193">
        <f>ROUND(I137*H137,2)</f>
        <v>0</v>
      </c>
      <c r="K137" s="189" t="s">
        <v>151</v>
      </c>
      <c r="L137" s="39"/>
      <c r="M137" s="194" t="s">
        <v>1</v>
      </c>
      <c r="N137" s="195" t="s">
        <v>39</v>
      </c>
      <c r="O137" s="71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144</v>
      </c>
      <c r="AT137" s="198" t="s">
        <v>140</v>
      </c>
      <c r="AU137" s="198" t="s">
        <v>84</v>
      </c>
      <c r="AY137" s="17" t="s">
        <v>138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82</v>
      </c>
      <c r="BK137" s="199">
        <f>ROUND(I137*H137,2)</f>
        <v>0</v>
      </c>
      <c r="BL137" s="17" t="s">
        <v>144</v>
      </c>
      <c r="BM137" s="198" t="s">
        <v>165</v>
      </c>
    </row>
    <row r="138" spans="1:65" s="2" customFormat="1" ht="29.25">
      <c r="A138" s="34"/>
      <c r="B138" s="35"/>
      <c r="C138" s="36"/>
      <c r="D138" s="200" t="s">
        <v>146</v>
      </c>
      <c r="E138" s="36"/>
      <c r="F138" s="201" t="s">
        <v>166</v>
      </c>
      <c r="G138" s="36"/>
      <c r="H138" s="36"/>
      <c r="I138" s="202"/>
      <c r="J138" s="36"/>
      <c r="K138" s="36"/>
      <c r="L138" s="39"/>
      <c r="M138" s="203"/>
      <c r="N138" s="20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146</v>
      </c>
      <c r="AU138" s="17" t="s">
        <v>84</v>
      </c>
    </row>
    <row r="139" spans="1:65" s="13" customFormat="1" ht="11.25">
      <c r="B139" s="205"/>
      <c r="C139" s="206"/>
      <c r="D139" s="200" t="s">
        <v>154</v>
      </c>
      <c r="E139" s="207" t="s">
        <v>1</v>
      </c>
      <c r="F139" s="208" t="s">
        <v>167</v>
      </c>
      <c r="G139" s="206"/>
      <c r="H139" s="207" t="s">
        <v>1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154</v>
      </c>
      <c r="AU139" s="214" t="s">
        <v>84</v>
      </c>
      <c r="AV139" s="13" t="s">
        <v>82</v>
      </c>
      <c r="AW139" s="13" t="s">
        <v>31</v>
      </c>
      <c r="AX139" s="13" t="s">
        <v>74</v>
      </c>
      <c r="AY139" s="214" t="s">
        <v>138</v>
      </c>
    </row>
    <row r="140" spans="1:65" s="14" customFormat="1" ht="11.25">
      <c r="B140" s="215"/>
      <c r="C140" s="216"/>
      <c r="D140" s="200" t="s">
        <v>154</v>
      </c>
      <c r="E140" s="217" t="s">
        <v>101</v>
      </c>
      <c r="F140" s="218" t="s">
        <v>168</v>
      </c>
      <c r="G140" s="216"/>
      <c r="H140" s="219">
        <v>19.8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154</v>
      </c>
      <c r="AU140" s="225" t="s">
        <v>84</v>
      </c>
      <c r="AV140" s="14" t="s">
        <v>84</v>
      </c>
      <c r="AW140" s="14" t="s">
        <v>31</v>
      </c>
      <c r="AX140" s="14" t="s">
        <v>82</v>
      </c>
      <c r="AY140" s="225" t="s">
        <v>138</v>
      </c>
    </row>
    <row r="141" spans="1:65" s="2" customFormat="1" ht="33" customHeight="1">
      <c r="A141" s="34"/>
      <c r="B141" s="35"/>
      <c r="C141" s="187" t="s">
        <v>144</v>
      </c>
      <c r="D141" s="187" t="s">
        <v>140</v>
      </c>
      <c r="E141" s="188" t="s">
        <v>169</v>
      </c>
      <c r="F141" s="189" t="s">
        <v>170</v>
      </c>
      <c r="G141" s="190" t="s">
        <v>90</v>
      </c>
      <c r="H141" s="191">
        <v>80.2</v>
      </c>
      <c r="I141" s="192"/>
      <c r="J141" s="193">
        <f>ROUND(I141*H141,2)</f>
        <v>0</v>
      </c>
      <c r="K141" s="189" t="s">
        <v>151</v>
      </c>
      <c r="L141" s="39"/>
      <c r="M141" s="194" t="s">
        <v>1</v>
      </c>
      <c r="N141" s="195" t="s">
        <v>39</v>
      </c>
      <c r="O141" s="7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144</v>
      </c>
      <c r="AT141" s="198" t="s">
        <v>140</v>
      </c>
      <c r="AU141" s="198" t="s">
        <v>84</v>
      </c>
      <c r="AY141" s="17" t="s">
        <v>138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82</v>
      </c>
      <c r="BK141" s="199">
        <f>ROUND(I141*H141,2)</f>
        <v>0</v>
      </c>
      <c r="BL141" s="17" t="s">
        <v>144</v>
      </c>
      <c r="BM141" s="198" t="s">
        <v>171</v>
      </c>
    </row>
    <row r="142" spans="1:65" s="2" customFormat="1" ht="29.25">
      <c r="A142" s="34"/>
      <c r="B142" s="35"/>
      <c r="C142" s="36"/>
      <c r="D142" s="200" t="s">
        <v>146</v>
      </c>
      <c r="E142" s="36"/>
      <c r="F142" s="201" t="s">
        <v>172</v>
      </c>
      <c r="G142" s="36"/>
      <c r="H142" s="36"/>
      <c r="I142" s="202"/>
      <c r="J142" s="36"/>
      <c r="K142" s="36"/>
      <c r="L142" s="39"/>
      <c r="M142" s="203"/>
      <c r="N142" s="20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146</v>
      </c>
      <c r="AU142" s="17" t="s">
        <v>84</v>
      </c>
    </row>
    <row r="143" spans="1:65" s="13" customFormat="1" ht="11.25">
      <c r="B143" s="205"/>
      <c r="C143" s="206"/>
      <c r="D143" s="200" t="s">
        <v>154</v>
      </c>
      <c r="E143" s="207" t="s">
        <v>1</v>
      </c>
      <c r="F143" s="208" t="s">
        <v>159</v>
      </c>
      <c r="G143" s="206"/>
      <c r="H143" s="207" t="s">
        <v>1</v>
      </c>
      <c r="I143" s="209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154</v>
      </c>
      <c r="AU143" s="214" t="s">
        <v>84</v>
      </c>
      <c r="AV143" s="13" t="s">
        <v>82</v>
      </c>
      <c r="AW143" s="13" t="s">
        <v>31</v>
      </c>
      <c r="AX143" s="13" t="s">
        <v>74</v>
      </c>
      <c r="AY143" s="214" t="s">
        <v>138</v>
      </c>
    </row>
    <row r="144" spans="1:65" s="14" customFormat="1" ht="11.25">
      <c r="B144" s="215"/>
      <c r="C144" s="216"/>
      <c r="D144" s="200" t="s">
        <v>154</v>
      </c>
      <c r="E144" s="217" t="s">
        <v>1</v>
      </c>
      <c r="F144" s="218" t="s">
        <v>173</v>
      </c>
      <c r="G144" s="216"/>
      <c r="H144" s="219">
        <v>80.2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154</v>
      </c>
      <c r="AU144" s="225" t="s">
        <v>84</v>
      </c>
      <c r="AV144" s="14" t="s">
        <v>84</v>
      </c>
      <c r="AW144" s="14" t="s">
        <v>31</v>
      </c>
      <c r="AX144" s="14" t="s">
        <v>74</v>
      </c>
      <c r="AY144" s="225" t="s">
        <v>138</v>
      </c>
    </row>
    <row r="145" spans="1:65" s="15" customFormat="1" ht="11.25">
      <c r="B145" s="226"/>
      <c r="C145" s="227"/>
      <c r="D145" s="200" t="s">
        <v>154</v>
      </c>
      <c r="E145" s="228" t="s">
        <v>98</v>
      </c>
      <c r="F145" s="229" t="s">
        <v>161</v>
      </c>
      <c r="G145" s="227"/>
      <c r="H145" s="230">
        <v>80.2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154</v>
      </c>
      <c r="AU145" s="236" t="s">
        <v>84</v>
      </c>
      <c r="AV145" s="15" t="s">
        <v>144</v>
      </c>
      <c r="AW145" s="15" t="s">
        <v>31</v>
      </c>
      <c r="AX145" s="15" t="s">
        <v>82</v>
      </c>
      <c r="AY145" s="236" t="s">
        <v>138</v>
      </c>
    </row>
    <row r="146" spans="1:65" s="2" customFormat="1" ht="33" customHeight="1">
      <c r="A146" s="34"/>
      <c r="B146" s="35"/>
      <c r="C146" s="187" t="s">
        <v>174</v>
      </c>
      <c r="D146" s="187" t="s">
        <v>140</v>
      </c>
      <c r="E146" s="188" t="s">
        <v>175</v>
      </c>
      <c r="F146" s="189" t="s">
        <v>176</v>
      </c>
      <c r="G146" s="190" t="s">
        <v>90</v>
      </c>
      <c r="H146" s="191">
        <v>244.74199999999999</v>
      </c>
      <c r="I146" s="192"/>
      <c r="J146" s="193">
        <f>ROUND(I146*H146,2)</f>
        <v>0</v>
      </c>
      <c r="K146" s="189" t="s">
        <v>151</v>
      </c>
      <c r="L146" s="39"/>
      <c r="M146" s="194" t="s">
        <v>1</v>
      </c>
      <c r="N146" s="195" t="s">
        <v>39</v>
      </c>
      <c r="O146" s="71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144</v>
      </c>
      <c r="AT146" s="198" t="s">
        <v>140</v>
      </c>
      <c r="AU146" s="198" t="s">
        <v>84</v>
      </c>
      <c r="AY146" s="17" t="s">
        <v>138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7" t="s">
        <v>82</v>
      </c>
      <c r="BK146" s="199">
        <f>ROUND(I146*H146,2)</f>
        <v>0</v>
      </c>
      <c r="BL146" s="17" t="s">
        <v>144</v>
      </c>
      <c r="BM146" s="198" t="s">
        <v>177</v>
      </c>
    </row>
    <row r="147" spans="1:65" s="2" customFormat="1" ht="29.25">
      <c r="A147" s="34"/>
      <c r="B147" s="35"/>
      <c r="C147" s="36"/>
      <c r="D147" s="200" t="s">
        <v>146</v>
      </c>
      <c r="E147" s="36"/>
      <c r="F147" s="201" t="s">
        <v>178</v>
      </c>
      <c r="G147" s="36"/>
      <c r="H147" s="36"/>
      <c r="I147" s="202"/>
      <c r="J147" s="36"/>
      <c r="K147" s="36"/>
      <c r="L147" s="39"/>
      <c r="M147" s="203"/>
      <c r="N147" s="20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146</v>
      </c>
      <c r="AU147" s="17" t="s">
        <v>84</v>
      </c>
    </row>
    <row r="148" spans="1:65" s="13" customFormat="1" ht="11.25">
      <c r="B148" s="205"/>
      <c r="C148" s="206"/>
      <c r="D148" s="200" t="s">
        <v>154</v>
      </c>
      <c r="E148" s="207" t="s">
        <v>1</v>
      </c>
      <c r="F148" s="208" t="s">
        <v>179</v>
      </c>
      <c r="G148" s="206"/>
      <c r="H148" s="207" t="s">
        <v>1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154</v>
      </c>
      <c r="AU148" s="214" t="s">
        <v>84</v>
      </c>
      <c r="AV148" s="13" t="s">
        <v>82</v>
      </c>
      <c r="AW148" s="13" t="s">
        <v>31</v>
      </c>
      <c r="AX148" s="13" t="s">
        <v>74</v>
      </c>
      <c r="AY148" s="214" t="s">
        <v>138</v>
      </c>
    </row>
    <row r="149" spans="1:65" s="14" customFormat="1" ht="11.25">
      <c r="B149" s="215"/>
      <c r="C149" s="216"/>
      <c r="D149" s="200" t="s">
        <v>154</v>
      </c>
      <c r="E149" s="217" t="s">
        <v>1</v>
      </c>
      <c r="F149" s="218" t="s">
        <v>180</v>
      </c>
      <c r="G149" s="216"/>
      <c r="H149" s="219">
        <v>205.96700000000001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154</v>
      </c>
      <c r="AU149" s="225" t="s">
        <v>84</v>
      </c>
      <c r="AV149" s="14" t="s">
        <v>84</v>
      </c>
      <c r="AW149" s="14" t="s">
        <v>31</v>
      </c>
      <c r="AX149" s="14" t="s">
        <v>74</v>
      </c>
      <c r="AY149" s="225" t="s">
        <v>138</v>
      </c>
    </row>
    <row r="150" spans="1:65" s="13" customFormat="1" ht="11.25">
      <c r="B150" s="205"/>
      <c r="C150" s="206"/>
      <c r="D150" s="200" t="s">
        <v>154</v>
      </c>
      <c r="E150" s="207" t="s">
        <v>1</v>
      </c>
      <c r="F150" s="208" t="s">
        <v>181</v>
      </c>
      <c r="G150" s="206"/>
      <c r="H150" s="207" t="s">
        <v>1</v>
      </c>
      <c r="I150" s="209"/>
      <c r="J150" s="206"/>
      <c r="K150" s="206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154</v>
      </c>
      <c r="AU150" s="214" t="s">
        <v>84</v>
      </c>
      <c r="AV150" s="13" t="s">
        <v>82</v>
      </c>
      <c r="AW150" s="13" t="s">
        <v>31</v>
      </c>
      <c r="AX150" s="13" t="s">
        <v>74</v>
      </c>
      <c r="AY150" s="214" t="s">
        <v>138</v>
      </c>
    </row>
    <row r="151" spans="1:65" s="14" customFormat="1" ht="11.25">
      <c r="B151" s="215"/>
      <c r="C151" s="216"/>
      <c r="D151" s="200" t="s">
        <v>154</v>
      </c>
      <c r="E151" s="217" t="s">
        <v>1</v>
      </c>
      <c r="F151" s="218" t="s">
        <v>182</v>
      </c>
      <c r="G151" s="216"/>
      <c r="H151" s="219">
        <v>28.274999999999999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154</v>
      </c>
      <c r="AU151" s="225" t="s">
        <v>84</v>
      </c>
      <c r="AV151" s="14" t="s">
        <v>84</v>
      </c>
      <c r="AW151" s="14" t="s">
        <v>31</v>
      </c>
      <c r="AX151" s="14" t="s">
        <v>74</v>
      </c>
      <c r="AY151" s="225" t="s">
        <v>138</v>
      </c>
    </row>
    <row r="152" spans="1:65" s="13" customFormat="1" ht="11.25">
      <c r="B152" s="205"/>
      <c r="C152" s="206"/>
      <c r="D152" s="200" t="s">
        <v>154</v>
      </c>
      <c r="E152" s="207" t="s">
        <v>1</v>
      </c>
      <c r="F152" s="208" t="s">
        <v>183</v>
      </c>
      <c r="G152" s="206"/>
      <c r="H152" s="207" t="s">
        <v>1</v>
      </c>
      <c r="I152" s="209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154</v>
      </c>
      <c r="AU152" s="214" t="s">
        <v>84</v>
      </c>
      <c r="AV152" s="13" t="s">
        <v>82</v>
      </c>
      <c r="AW152" s="13" t="s">
        <v>31</v>
      </c>
      <c r="AX152" s="13" t="s">
        <v>74</v>
      </c>
      <c r="AY152" s="214" t="s">
        <v>138</v>
      </c>
    </row>
    <row r="153" spans="1:65" s="14" customFormat="1" ht="11.25">
      <c r="B153" s="215"/>
      <c r="C153" s="216"/>
      <c r="D153" s="200" t="s">
        <v>154</v>
      </c>
      <c r="E153" s="217" t="s">
        <v>1</v>
      </c>
      <c r="F153" s="218" t="s">
        <v>184</v>
      </c>
      <c r="G153" s="216"/>
      <c r="H153" s="219">
        <v>10.5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154</v>
      </c>
      <c r="AU153" s="225" t="s">
        <v>84</v>
      </c>
      <c r="AV153" s="14" t="s">
        <v>84</v>
      </c>
      <c r="AW153" s="14" t="s">
        <v>31</v>
      </c>
      <c r="AX153" s="14" t="s">
        <v>74</v>
      </c>
      <c r="AY153" s="225" t="s">
        <v>138</v>
      </c>
    </row>
    <row r="154" spans="1:65" s="15" customFormat="1" ht="11.25">
      <c r="B154" s="226"/>
      <c r="C154" s="227"/>
      <c r="D154" s="200" t="s">
        <v>154</v>
      </c>
      <c r="E154" s="228" t="s">
        <v>104</v>
      </c>
      <c r="F154" s="229" t="s">
        <v>161</v>
      </c>
      <c r="G154" s="227"/>
      <c r="H154" s="230">
        <v>244.74199999999999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154</v>
      </c>
      <c r="AU154" s="236" t="s">
        <v>84</v>
      </c>
      <c r="AV154" s="15" t="s">
        <v>144</v>
      </c>
      <c r="AW154" s="15" t="s">
        <v>31</v>
      </c>
      <c r="AX154" s="15" t="s">
        <v>82</v>
      </c>
      <c r="AY154" s="236" t="s">
        <v>138</v>
      </c>
    </row>
    <row r="155" spans="1:65" s="2" customFormat="1" ht="44.25" customHeight="1">
      <c r="A155" s="34"/>
      <c r="B155" s="35"/>
      <c r="C155" s="187" t="s">
        <v>185</v>
      </c>
      <c r="D155" s="187" t="s">
        <v>140</v>
      </c>
      <c r="E155" s="188" t="s">
        <v>186</v>
      </c>
      <c r="F155" s="189" t="s">
        <v>187</v>
      </c>
      <c r="G155" s="190" t="s">
        <v>188</v>
      </c>
      <c r="H155" s="191">
        <v>16.5</v>
      </c>
      <c r="I155" s="192"/>
      <c r="J155" s="193">
        <f>ROUND(I155*H155,2)</f>
        <v>0</v>
      </c>
      <c r="K155" s="189" t="s">
        <v>151</v>
      </c>
      <c r="L155" s="39"/>
      <c r="M155" s="194" t="s">
        <v>1</v>
      </c>
      <c r="N155" s="195" t="s">
        <v>39</v>
      </c>
      <c r="O155" s="71"/>
      <c r="P155" s="196">
        <f>O155*H155</f>
        <v>0</v>
      </c>
      <c r="Q155" s="196">
        <v>1.4E-2</v>
      </c>
      <c r="R155" s="196">
        <f>Q155*H155</f>
        <v>0.23100000000000001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144</v>
      </c>
      <c r="AT155" s="198" t="s">
        <v>140</v>
      </c>
      <c r="AU155" s="198" t="s">
        <v>84</v>
      </c>
      <c r="AY155" s="17" t="s">
        <v>138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82</v>
      </c>
      <c r="BK155" s="199">
        <f>ROUND(I155*H155,2)</f>
        <v>0</v>
      </c>
      <c r="BL155" s="17" t="s">
        <v>144</v>
      </c>
      <c r="BM155" s="198" t="s">
        <v>189</v>
      </c>
    </row>
    <row r="156" spans="1:65" s="2" customFormat="1" ht="29.25">
      <c r="A156" s="34"/>
      <c r="B156" s="35"/>
      <c r="C156" s="36"/>
      <c r="D156" s="200" t="s">
        <v>146</v>
      </c>
      <c r="E156" s="36"/>
      <c r="F156" s="201" t="s">
        <v>190</v>
      </c>
      <c r="G156" s="36"/>
      <c r="H156" s="36"/>
      <c r="I156" s="202"/>
      <c r="J156" s="36"/>
      <c r="K156" s="36"/>
      <c r="L156" s="39"/>
      <c r="M156" s="203"/>
      <c r="N156" s="204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146</v>
      </c>
      <c r="AU156" s="17" t="s">
        <v>84</v>
      </c>
    </row>
    <row r="157" spans="1:65" s="13" customFormat="1" ht="11.25">
      <c r="B157" s="205"/>
      <c r="C157" s="206"/>
      <c r="D157" s="200" t="s">
        <v>154</v>
      </c>
      <c r="E157" s="207" t="s">
        <v>1</v>
      </c>
      <c r="F157" s="208" t="s">
        <v>191</v>
      </c>
      <c r="G157" s="206"/>
      <c r="H157" s="207" t="s">
        <v>1</v>
      </c>
      <c r="I157" s="209"/>
      <c r="J157" s="206"/>
      <c r="K157" s="206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154</v>
      </c>
      <c r="AU157" s="214" t="s">
        <v>84</v>
      </c>
      <c r="AV157" s="13" t="s">
        <v>82</v>
      </c>
      <c r="AW157" s="13" t="s">
        <v>31</v>
      </c>
      <c r="AX157" s="13" t="s">
        <v>74</v>
      </c>
      <c r="AY157" s="214" t="s">
        <v>138</v>
      </c>
    </row>
    <row r="158" spans="1:65" s="14" customFormat="1" ht="11.25">
      <c r="B158" s="215"/>
      <c r="C158" s="216"/>
      <c r="D158" s="200" t="s">
        <v>154</v>
      </c>
      <c r="E158" s="217" t="s">
        <v>1</v>
      </c>
      <c r="F158" s="218" t="s">
        <v>192</v>
      </c>
      <c r="G158" s="216"/>
      <c r="H158" s="219">
        <v>16.5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154</v>
      </c>
      <c r="AU158" s="225" t="s">
        <v>84</v>
      </c>
      <c r="AV158" s="14" t="s">
        <v>84</v>
      </c>
      <c r="AW158" s="14" t="s">
        <v>31</v>
      </c>
      <c r="AX158" s="14" t="s">
        <v>82</v>
      </c>
      <c r="AY158" s="225" t="s">
        <v>138</v>
      </c>
    </row>
    <row r="159" spans="1:65" s="2" customFormat="1" ht="16.5" customHeight="1">
      <c r="A159" s="34"/>
      <c r="B159" s="35"/>
      <c r="C159" s="187" t="s">
        <v>193</v>
      </c>
      <c r="D159" s="187" t="s">
        <v>140</v>
      </c>
      <c r="E159" s="188" t="s">
        <v>194</v>
      </c>
      <c r="F159" s="189" t="s">
        <v>195</v>
      </c>
      <c r="G159" s="190" t="s">
        <v>188</v>
      </c>
      <c r="H159" s="191">
        <v>16.5</v>
      </c>
      <c r="I159" s="192"/>
      <c r="J159" s="193">
        <f>ROUND(I159*H159,2)</f>
        <v>0</v>
      </c>
      <c r="K159" s="189" t="s">
        <v>1</v>
      </c>
      <c r="L159" s="39"/>
      <c r="M159" s="194" t="s">
        <v>1</v>
      </c>
      <c r="N159" s="195" t="s">
        <v>39</v>
      </c>
      <c r="O159" s="7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144</v>
      </c>
      <c r="AT159" s="198" t="s">
        <v>140</v>
      </c>
      <c r="AU159" s="198" t="s">
        <v>84</v>
      </c>
      <c r="AY159" s="17" t="s">
        <v>138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82</v>
      </c>
      <c r="BK159" s="199">
        <f>ROUND(I159*H159,2)</f>
        <v>0</v>
      </c>
      <c r="BL159" s="17" t="s">
        <v>144</v>
      </c>
      <c r="BM159" s="198" t="s">
        <v>196</v>
      </c>
    </row>
    <row r="160" spans="1:65" s="2" customFormat="1" ht="136.5">
      <c r="A160" s="34"/>
      <c r="B160" s="35"/>
      <c r="C160" s="36"/>
      <c r="D160" s="200" t="s">
        <v>146</v>
      </c>
      <c r="E160" s="36"/>
      <c r="F160" s="201" t="s">
        <v>197</v>
      </c>
      <c r="G160" s="36"/>
      <c r="H160" s="36"/>
      <c r="I160" s="202"/>
      <c r="J160" s="36"/>
      <c r="K160" s="36"/>
      <c r="L160" s="39"/>
      <c r="M160" s="203"/>
      <c r="N160" s="20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146</v>
      </c>
      <c r="AU160" s="17" t="s">
        <v>84</v>
      </c>
    </row>
    <row r="161" spans="1:65" s="13" customFormat="1" ht="11.25">
      <c r="B161" s="205"/>
      <c r="C161" s="206"/>
      <c r="D161" s="200" t="s">
        <v>154</v>
      </c>
      <c r="E161" s="207" t="s">
        <v>1</v>
      </c>
      <c r="F161" s="208" t="s">
        <v>191</v>
      </c>
      <c r="G161" s="206"/>
      <c r="H161" s="207" t="s">
        <v>1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154</v>
      </c>
      <c r="AU161" s="214" t="s">
        <v>84</v>
      </c>
      <c r="AV161" s="13" t="s">
        <v>82</v>
      </c>
      <c r="AW161" s="13" t="s">
        <v>31</v>
      </c>
      <c r="AX161" s="13" t="s">
        <v>74</v>
      </c>
      <c r="AY161" s="214" t="s">
        <v>138</v>
      </c>
    </row>
    <row r="162" spans="1:65" s="14" customFormat="1" ht="11.25">
      <c r="B162" s="215"/>
      <c r="C162" s="216"/>
      <c r="D162" s="200" t="s">
        <v>154</v>
      </c>
      <c r="E162" s="217" t="s">
        <v>1</v>
      </c>
      <c r="F162" s="218" t="s">
        <v>192</v>
      </c>
      <c r="G162" s="216"/>
      <c r="H162" s="219">
        <v>16.5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154</v>
      </c>
      <c r="AU162" s="225" t="s">
        <v>84</v>
      </c>
      <c r="AV162" s="14" t="s">
        <v>84</v>
      </c>
      <c r="AW162" s="14" t="s">
        <v>31</v>
      </c>
      <c r="AX162" s="14" t="s">
        <v>82</v>
      </c>
      <c r="AY162" s="225" t="s">
        <v>138</v>
      </c>
    </row>
    <row r="163" spans="1:65" s="2" customFormat="1" ht="24.2" customHeight="1">
      <c r="A163" s="34"/>
      <c r="B163" s="35"/>
      <c r="C163" s="187" t="s">
        <v>198</v>
      </c>
      <c r="D163" s="187" t="s">
        <v>140</v>
      </c>
      <c r="E163" s="188" t="s">
        <v>199</v>
      </c>
      <c r="F163" s="189" t="s">
        <v>200</v>
      </c>
      <c r="G163" s="190" t="s">
        <v>150</v>
      </c>
      <c r="H163" s="191">
        <v>102.6</v>
      </c>
      <c r="I163" s="192"/>
      <c r="J163" s="193">
        <f>ROUND(I163*H163,2)</f>
        <v>0</v>
      </c>
      <c r="K163" s="189" t="s">
        <v>151</v>
      </c>
      <c r="L163" s="39"/>
      <c r="M163" s="194" t="s">
        <v>1</v>
      </c>
      <c r="N163" s="195" t="s">
        <v>39</v>
      </c>
      <c r="O163" s="71"/>
      <c r="P163" s="196">
        <f>O163*H163</f>
        <v>0</v>
      </c>
      <c r="Q163" s="196">
        <v>8.4999999999999995E-4</v>
      </c>
      <c r="R163" s="196">
        <f>Q163*H163</f>
        <v>8.7209999999999996E-2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144</v>
      </c>
      <c r="AT163" s="198" t="s">
        <v>140</v>
      </c>
      <c r="AU163" s="198" t="s">
        <v>84</v>
      </c>
      <c r="AY163" s="17" t="s">
        <v>138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82</v>
      </c>
      <c r="BK163" s="199">
        <f>ROUND(I163*H163,2)</f>
        <v>0</v>
      </c>
      <c r="BL163" s="17" t="s">
        <v>144</v>
      </c>
      <c r="BM163" s="198" t="s">
        <v>201</v>
      </c>
    </row>
    <row r="164" spans="1:65" s="2" customFormat="1" ht="19.5">
      <c r="A164" s="34"/>
      <c r="B164" s="35"/>
      <c r="C164" s="36"/>
      <c r="D164" s="200" t="s">
        <v>146</v>
      </c>
      <c r="E164" s="36"/>
      <c r="F164" s="201" t="s">
        <v>202</v>
      </c>
      <c r="G164" s="36"/>
      <c r="H164" s="36"/>
      <c r="I164" s="202"/>
      <c r="J164" s="36"/>
      <c r="K164" s="36"/>
      <c r="L164" s="39"/>
      <c r="M164" s="203"/>
      <c r="N164" s="20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146</v>
      </c>
      <c r="AU164" s="17" t="s">
        <v>84</v>
      </c>
    </row>
    <row r="165" spans="1:65" s="13" customFormat="1" ht="11.25">
      <c r="B165" s="205"/>
      <c r="C165" s="206"/>
      <c r="D165" s="200" t="s">
        <v>154</v>
      </c>
      <c r="E165" s="207" t="s">
        <v>1</v>
      </c>
      <c r="F165" s="208" t="s">
        <v>159</v>
      </c>
      <c r="G165" s="206"/>
      <c r="H165" s="207" t="s">
        <v>1</v>
      </c>
      <c r="I165" s="209"/>
      <c r="J165" s="206"/>
      <c r="K165" s="206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154</v>
      </c>
      <c r="AU165" s="214" t="s">
        <v>84</v>
      </c>
      <c r="AV165" s="13" t="s">
        <v>82</v>
      </c>
      <c r="AW165" s="13" t="s">
        <v>31</v>
      </c>
      <c r="AX165" s="13" t="s">
        <v>74</v>
      </c>
      <c r="AY165" s="214" t="s">
        <v>138</v>
      </c>
    </row>
    <row r="166" spans="1:65" s="14" customFormat="1" ht="11.25">
      <c r="B166" s="215"/>
      <c r="C166" s="216"/>
      <c r="D166" s="200" t="s">
        <v>154</v>
      </c>
      <c r="E166" s="217" t="s">
        <v>1</v>
      </c>
      <c r="F166" s="218" t="s">
        <v>203</v>
      </c>
      <c r="G166" s="216"/>
      <c r="H166" s="219">
        <v>102.6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154</v>
      </c>
      <c r="AU166" s="225" t="s">
        <v>84</v>
      </c>
      <c r="AV166" s="14" t="s">
        <v>84</v>
      </c>
      <c r="AW166" s="14" t="s">
        <v>31</v>
      </c>
      <c r="AX166" s="14" t="s">
        <v>82</v>
      </c>
      <c r="AY166" s="225" t="s">
        <v>138</v>
      </c>
    </row>
    <row r="167" spans="1:65" s="2" customFormat="1" ht="24.2" customHeight="1">
      <c r="A167" s="34"/>
      <c r="B167" s="35"/>
      <c r="C167" s="187" t="s">
        <v>204</v>
      </c>
      <c r="D167" s="187" t="s">
        <v>140</v>
      </c>
      <c r="E167" s="188" t="s">
        <v>205</v>
      </c>
      <c r="F167" s="189" t="s">
        <v>206</v>
      </c>
      <c r="G167" s="190" t="s">
        <v>150</v>
      </c>
      <c r="H167" s="191">
        <v>102.6</v>
      </c>
      <c r="I167" s="192"/>
      <c r="J167" s="193">
        <f>ROUND(I167*H167,2)</f>
        <v>0</v>
      </c>
      <c r="K167" s="189" t="s">
        <v>151</v>
      </c>
      <c r="L167" s="39"/>
      <c r="M167" s="194" t="s">
        <v>1</v>
      </c>
      <c r="N167" s="195" t="s">
        <v>39</v>
      </c>
      <c r="O167" s="7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144</v>
      </c>
      <c r="AT167" s="198" t="s">
        <v>140</v>
      </c>
      <c r="AU167" s="198" t="s">
        <v>84</v>
      </c>
      <c r="AY167" s="17" t="s">
        <v>138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7" t="s">
        <v>82</v>
      </c>
      <c r="BK167" s="199">
        <f>ROUND(I167*H167,2)</f>
        <v>0</v>
      </c>
      <c r="BL167" s="17" t="s">
        <v>144</v>
      </c>
      <c r="BM167" s="198" t="s">
        <v>207</v>
      </c>
    </row>
    <row r="168" spans="1:65" s="2" customFormat="1" ht="29.25">
      <c r="A168" s="34"/>
      <c r="B168" s="35"/>
      <c r="C168" s="36"/>
      <c r="D168" s="200" t="s">
        <v>146</v>
      </c>
      <c r="E168" s="36"/>
      <c r="F168" s="201" t="s">
        <v>208</v>
      </c>
      <c r="G168" s="36"/>
      <c r="H168" s="36"/>
      <c r="I168" s="202"/>
      <c r="J168" s="36"/>
      <c r="K168" s="36"/>
      <c r="L168" s="39"/>
      <c r="M168" s="203"/>
      <c r="N168" s="20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146</v>
      </c>
      <c r="AU168" s="17" t="s">
        <v>84</v>
      </c>
    </row>
    <row r="169" spans="1:65" s="13" customFormat="1" ht="11.25">
      <c r="B169" s="205"/>
      <c r="C169" s="206"/>
      <c r="D169" s="200" t="s">
        <v>154</v>
      </c>
      <c r="E169" s="207" t="s">
        <v>1</v>
      </c>
      <c r="F169" s="208" t="s">
        <v>159</v>
      </c>
      <c r="G169" s="206"/>
      <c r="H169" s="207" t="s">
        <v>1</v>
      </c>
      <c r="I169" s="209"/>
      <c r="J169" s="206"/>
      <c r="K169" s="206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154</v>
      </c>
      <c r="AU169" s="214" t="s">
        <v>84</v>
      </c>
      <c r="AV169" s="13" t="s">
        <v>82</v>
      </c>
      <c r="AW169" s="13" t="s">
        <v>31</v>
      </c>
      <c r="AX169" s="13" t="s">
        <v>74</v>
      </c>
      <c r="AY169" s="214" t="s">
        <v>138</v>
      </c>
    </row>
    <row r="170" spans="1:65" s="14" customFormat="1" ht="11.25">
      <c r="B170" s="215"/>
      <c r="C170" s="216"/>
      <c r="D170" s="200" t="s">
        <v>154</v>
      </c>
      <c r="E170" s="217" t="s">
        <v>1</v>
      </c>
      <c r="F170" s="218" t="s">
        <v>203</v>
      </c>
      <c r="G170" s="216"/>
      <c r="H170" s="219">
        <v>102.6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154</v>
      </c>
      <c r="AU170" s="225" t="s">
        <v>84</v>
      </c>
      <c r="AV170" s="14" t="s">
        <v>84</v>
      </c>
      <c r="AW170" s="14" t="s">
        <v>31</v>
      </c>
      <c r="AX170" s="14" t="s">
        <v>82</v>
      </c>
      <c r="AY170" s="225" t="s">
        <v>138</v>
      </c>
    </row>
    <row r="171" spans="1:65" s="2" customFormat="1" ht="21.75" customHeight="1">
      <c r="A171" s="34"/>
      <c r="B171" s="35"/>
      <c r="C171" s="187" t="s">
        <v>209</v>
      </c>
      <c r="D171" s="187" t="s">
        <v>140</v>
      </c>
      <c r="E171" s="188" t="s">
        <v>210</v>
      </c>
      <c r="F171" s="189" t="s">
        <v>211</v>
      </c>
      <c r="G171" s="190" t="s">
        <v>150</v>
      </c>
      <c r="H171" s="191">
        <v>102.6</v>
      </c>
      <c r="I171" s="192"/>
      <c r="J171" s="193">
        <f>ROUND(I171*H171,2)</f>
        <v>0</v>
      </c>
      <c r="K171" s="189" t="s">
        <v>151</v>
      </c>
      <c r="L171" s="39"/>
      <c r="M171" s="194" t="s">
        <v>1</v>
      </c>
      <c r="N171" s="195" t="s">
        <v>39</v>
      </c>
      <c r="O171" s="71"/>
      <c r="P171" s="196">
        <f>O171*H171</f>
        <v>0</v>
      </c>
      <c r="Q171" s="196">
        <v>7.9000000000000001E-4</v>
      </c>
      <c r="R171" s="196">
        <f>Q171*H171</f>
        <v>8.1054000000000001E-2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144</v>
      </c>
      <c r="AT171" s="198" t="s">
        <v>140</v>
      </c>
      <c r="AU171" s="198" t="s">
        <v>84</v>
      </c>
      <c r="AY171" s="17" t="s">
        <v>138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82</v>
      </c>
      <c r="BK171" s="199">
        <f>ROUND(I171*H171,2)</f>
        <v>0</v>
      </c>
      <c r="BL171" s="17" t="s">
        <v>144</v>
      </c>
      <c r="BM171" s="198" t="s">
        <v>212</v>
      </c>
    </row>
    <row r="172" spans="1:65" s="2" customFormat="1" ht="19.5">
      <c r="A172" s="34"/>
      <c r="B172" s="35"/>
      <c r="C172" s="36"/>
      <c r="D172" s="200" t="s">
        <v>146</v>
      </c>
      <c r="E172" s="36"/>
      <c r="F172" s="201" t="s">
        <v>213</v>
      </c>
      <c r="G172" s="36"/>
      <c r="H172" s="36"/>
      <c r="I172" s="202"/>
      <c r="J172" s="36"/>
      <c r="K172" s="36"/>
      <c r="L172" s="39"/>
      <c r="M172" s="203"/>
      <c r="N172" s="20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146</v>
      </c>
      <c r="AU172" s="17" t="s">
        <v>84</v>
      </c>
    </row>
    <row r="173" spans="1:65" s="13" customFormat="1" ht="11.25">
      <c r="B173" s="205"/>
      <c r="C173" s="206"/>
      <c r="D173" s="200" t="s">
        <v>154</v>
      </c>
      <c r="E173" s="207" t="s">
        <v>1</v>
      </c>
      <c r="F173" s="208" t="s">
        <v>159</v>
      </c>
      <c r="G173" s="206"/>
      <c r="H173" s="207" t="s">
        <v>1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154</v>
      </c>
      <c r="AU173" s="214" t="s">
        <v>84</v>
      </c>
      <c r="AV173" s="13" t="s">
        <v>82</v>
      </c>
      <c r="AW173" s="13" t="s">
        <v>31</v>
      </c>
      <c r="AX173" s="13" t="s">
        <v>74</v>
      </c>
      <c r="AY173" s="214" t="s">
        <v>138</v>
      </c>
    </row>
    <row r="174" spans="1:65" s="14" customFormat="1" ht="11.25">
      <c r="B174" s="215"/>
      <c r="C174" s="216"/>
      <c r="D174" s="200" t="s">
        <v>154</v>
      </c>
      <c r="E174" s="217" t="s">
        <v>1</v>
      </c>
      <c r="F174" s="218" t="s">
        <v>203</v>
      </c>
      <c r="G174" s="216"/>
      <c r="H174" s="219">
        <v>102.6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154</v>
      </c>
      <c r="AU174" s="225" t="s">
        <v>84</v>
      </c>
      <c r="AV174" s="14" t="s">
        <v>84</v>
      </c>
      <c r="AW174" s="14" t="s">
        <v>31</v>
      </c>
      <c r="AX174" s="14" t="s">
        <v>82</v>
      </c>
      <c r="AY174" s="225" t="s">
        <v>138</v>
      </c>
    </row>
    <row r="175" spans="1:65" s="2" customFormat="1" ht="24.2" customHeight="1">
      <c r="A175" s="34"/>
      <c r="B175" s="35"/>
      <c r="C175" s="187" t="s">
        <v>214</v>
      </c>
      <c r="D175" s="187" t="s">
        <v>140</v>
      </c>
      <c r="E175" s="188" t="s">
        <v>215</v>
      </c>
      <c r="F175" s="189" t="s">
        <v>216</v>
      </c>
      <c r="G175" s="190" t="s">
        <v>150</v>
      </c>
      <c r="H175" s="191">
        <v>102.6</v>
      </c>
      <c r="I175" s="192"/>
      <c r="J175" s="193">
        <f>ROUND(I175*H175,2)</f>
        <v>0</v>
      </c>
      <c r="K175" s="189" t="s">
        <v>151</v>
      </c>
      <c r="L175" s="39"/>
      <c r="M175" s="194" t="s">
        <v>1</v>
      </c>
      <c r="N175" s="195" t="s">
        <v>39</v>
      </c>
      <c r="O175" s="71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144</v>
      </c>
      <c r="AT175" s="198" t="s">
        <v>140</v>
      </c>
      <c r="AU175" s="198" t="s">
        <v>84</v>
      </c>
      <c r="AY175" s="17" t="s">
        <v>138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82</v>
      </c>
      <c r="BK175" s="199">
        <f>ROUND(I175*H175,2)</f>
        <v>0</v>
      </c>
      <c r="BL175" s="17" t="s">
        <v>144</v>
      </c>
      <c r="BM175" s="198" t="s">
        <v>217</v>
      </c>
    </row>
    <row r="176" spans="1:65" s="2" customFormat="1" ht="29.25">
      <c r="A176" s="34"/>
      <c r="B176" s="35"/>
      <c r="C176" s="36"/>
      <c r="D176" s="200" t="s">
        <v>146</v>
      </c>
      <c r="E176" s="36"/>
      <c r="F176" s="201" t="s">
        <v>218</v>
      </c>
      <c r="G176" s="36"/>
      <c r="H176" s="36"/>
      <c r="I176" s="202"/>
      <c r="J176" s="36"/>
      <c r="K176" s="36"/>
      <c r="L176" s="39"/>
      <c r="M176" s="203"/>
      <c r="N176" s="20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146</v>
      </c>
      <c r="AU176" s="17" t="s">
        <v>84</v>
      </c>
    </row>
    <row r="177" spans="1:65" s="13" customFormat="1" ht="11.25">
      <c r="B177" s="205"/>
      <c r="C177" s="206"/>
      <c r="D177" s="200" t="s">
        <v>154</v>
      </c>
      <c r="E177" s="207" t="s">
        <v>1</v>
      </c>
      <c r="F177" s="208" t="s">
        <v>159</v>
      </c>
      <c r="G177" s="206"/>
      <c r="H177" s="207" t="s">
        <v>1</v>
      </c>
      <c r="I177" s="209"/>
      <c r="J177" s="206"/>
      <c r="K177" s="206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154</v>
      </c>
      <c r="AU177" s="214" t="s">
        <v>84</v>
      </c>
      <c r="AV177" s="13" t="s">
        <v>82</v>
      </c>
      <c r="AW177" s="13" t="s">
        <v>31</v>
      </c>
      <c r="AX177" s="13" t="s">
        <v>74</v>
      </c>
      <c r="AY177" s="214" t="s">
        <v>138</v>
      </c>
    </row>
    <row r="178" spans="1:65" s="14" customFormat="1" ht="11.25">
      <c r="B178" s="215"/>
      <c r="C178" s="216"/>
      <c r="D178" s="200" t="s">
        <v>154</v>
      </c>
      <c r="E178" s="217" t="s">
        <v>1</v>
      </c>
      <c r="F178" s="218" t="s">
        <v>203</v>
      </c>
      <c r="G178" s="216"/>
      <c r="H178" s="219">
        <v>102.6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154</v>
      </c>
      <c r="AU178" s="225" t="s">
        <v>84</v>
      </c>
      <c r="AV178" s="14" t="s">
        <v>84</v>
      </c>
      <c r="AW178" s="14" t="s">
        <v>31</v>
      </c>
      <c r="AX178" s="14" t="s">
        <v>82</v>
      </c>
      <c r="AY178" s="225" t="s">
        <v>138</v>
      </c>
    </row>
    <row r="179" spans="1:65" s="2" customFormat="1" ht="21.75" customHeight="1">
      <c r="A179" s="34"/>
      <c r="B179" s="35"/>
      <c r="C179" s="187" t="s">
        <v>8</v>
      </c>
      <c r="D179" s="187" t="s">
        <v>140</v>
      </c>
      <c r="E179" s="188" t="s">
        <v>219</v>
      </c>
      <c r="F179" s="189" t="s">
        <v>220</v>
      </c>
      <c r="G179" s="190" t="s">
        <v>150</v>
      </c>
      <c r="H179" s="191">
        <v>81.900000000000006</v>
      </c>
      <c r="I179" s="192"/>
      <c r="J179" s="193">
        <f>ROUND(I179*H179,2)</f>
        <v>0</v>
      </c>
      <c r="K179" s="189" t="s">
        <v>151</v>
      </c>
      <c r="L179" s="39"/>
      <c r="M179" s="194" t="s">
        <v>1</v>
      </c>
      <c r="N179" s="195" t="s">
        <v>39</v>
      </c>
      <c r="O179" s="71"/>
      <c r="P179" s="196">
        <f>O179*H179</f>
        <v>0</v>
      </c>
      <c r="Q179" s="196">
        <v>5.8E-4</v>
      </c>
      <c r="R179" s="196">
        <f>Q179*H179</f>
        <v>4.7502000000000003E-2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144</v>
      </c>
      <c r="AT179" s="198" t="s">
        <v>140</v>
      </c>
      <c r="AU179" s="198" t="s">
        <v>84</v>
      </c>
      <c r="AY179" s="17" t="s">
        <v>138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82</v>
      </c>
      <c r="BK179" s="199">
        <f>ROUND(I179*H179,2)</f>
        <v>0</v>
      </c>
      <c r="BL179" s="17" t="s">
        <v>144</v>
      </c>
      <c r="BM179" s="198" t="s">
        <v>221</v>
      </c>
    </row>
    <row r="180" spans="1:65" s="2" customFormat="1" ht="19.5">
      <c r="A180" s="34"/>
      <c r="B180" s="35"/>
      <c r="C180" s="36"/>
      <c r="D180" s="200" t="s">
        <v>146</v>
      </c>
      <c r="E180" s="36"/>
      <c r="F180" s="201" t="s">
        <v>222</v>
      </c>
      <c r="G180" s="36"/>
      <c r="H180" s="36"/>
      <c r="I180" s="202"/>
      <c r="J180" s="36"/>
      <c r="K180" s="36"/>
      <c r="L180" s="39"/>
      <c r="M180" s="203"/>
      <c r="N180" s="20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146</v>
      </c>
      <c r="AU180" s="17" t="s">
        <v>84</v>
      </c>
    </row>
    <row r="181" spans="1:65" s="13" customFormat="1" ht="11.25">
      <c r="B181" s="205"/>
      <c r="C181" s="206"/>
      <c r="D181" s="200" t="s">
        <v>154</v>
      </c>
      <c r="E181" s="207" t="s">
        <v>1</v>
      </c>
      <c r="F181" s="208" t="s">
        <v>223</v>
      </c>
      <c r="G181" s="206"/>
      <c r="H181" s="207" t="s">
        <v>1</v>
      </c>
      <c r="I181" s="209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154</v>
      </c>
      <c r="AU181" s="214" t="s">
        <v>84</v>
      </c>
      <c r="AV181" s="13" t="s">
        <v>82</v>
      </c>
      <c r="AW181" s="13" t="s">
        <v>31</v>
      </c>
      <c r="AX181" s="13" t="s">
        <v>74</v>
      </c>
      <c r="AY181" s="214" t="s">
        <v>138</v>
      </c>
    </row>
    <row r="182" spans="1:65" s="14" customFormat="1" ht="11.25">
      <c r="B182" s="215"/>
      <c r="C182" s="216"/>
      <c r="D182" s="200" t="s">
        <v>154</v>
      </c>
      <c r="E182" s="217" t="s">
        <v>1</v>
      </c>
      <c r="F182" s="218" t="s">
        <v>224</v>
      </c>
      <c r="G182" s="216"/>
      <c r="H182" s="219">
        <v>60.9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154</v>
      </c>
      <c r="AU182" s="225" t="s">
        <v>84</v>
      </c>
      <c r="AV182" s="14" t="s">
        <v>84</v>
      </c>
      <c r="AW182" s="14" t="s">
        <v>31</v>
      </c>
      <c r="AX182" s="14" t="s">
        <v>74</v>
      </c>
      <c r="AY182" s="225" t="s">
        <v>138</v>
      </c>
    </row>
    <row r="183" spans="1:65" s="13" customFormat="1" ht="11.25">
      <c r="B183" s="205"/>
      <c r="C183" s="206"/>
      <c r="D183" s="200" t="s">
        <v>154</v>
      </c>
      <c r="E183" s="207" t="s">
        <v>1</v>
      </c>
      <c r="F183" s="208" t="s">
        <v>225</v>
      </c>
      <c r="G183" s="206"/>
      <c r="H183" s="207" t="s">
        <v>1</v>
      </c>
      <c r="I183" s="209"/>
      <c r="J183" s="206"/>
      <c r="K183" s="206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154</v>
      </c>
      <c r="AU183" s="214" t="s">
        <v>84</v>
      </c>
      <c r="AV183" s="13" t="s">
        <v>82</v>
      </c>
      <c r="AW183" s="13" t="s">
        <v>31</v>
      </c>
      <c r="AX183" s="13" t="s">
        <v>74</v>
      </c>
      <c r="AY183" s="214" t="s">
        <v>138</v>
      </c>
    </row>
    <row r="184" spans="1:65" s="14" customFormat="1" ht="11.25">
      <c r="B184" s="215"/>
      <c r="C184" s="216"/>
      <c r="D184" s="200" t="s">
        <v>154</v>
      </c>
      <c r="E184" s="217" t="s">
        <v>1</v>
      </c>
      <c r="F184" s="218" t="s">
        <v>226</v>
      </c>
      <c r="G184" s="216"/>
      <c r="H184" s="219">
        <v>21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154</v>
      </c>
      <c r="AU184" s="225" t="s">
        <v>84</v>
      </c>
      <c r="AV184" s="14" t="s">
        <v>84</v>
      </c>
      <c r="AW184" s="14" t="s">
        <v>31</v>
      </c>
      <c r="AX184" s="14" t="s">
        <v>74</v>
      </c>
      <c r="AY184" s="225" t="s">
        <v>138</v>
      </c>
    </row>
    <row r="185" spans="1:65" s="15" customFormat="1" ht="11.25">
      <c r="B185" s="226"/>
      <c r="C185" s="227"/>
      <c r="D185" s="200" t="s">
        <v>154</v>
      </c>
      <c r="E185" s="228" t="s">
        <v>1</v>
      </c>
      <c r="F185" s="229" t="s">
        <v>161</v>
      </c>
      <c r="G185" s="227"/>
      <c r="H185" s="230">
        <v>81.900000000000006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154</v>
      </c>
      <c r="AU185" s="236" t="s">
        <v>84</v>
      </c>
      <c r="AV185" s="15" t="s">
        <v>144</v>
      </c>
      <c r="AW185" s="15" t="s">
        <v>31</v>
      </c>
      <c r="AX185" s="15" t="s">
        <v>82</v>
      </c>
      <c r="AY185" s="236" t="s">
        <v>138</v>
      </c>
    </row>
    <row r="186" spans="1:65" s="2" customFormat="1" ht="24.2" customHeight="1">
      <c r="A186" s="34"/>
      <c r="B186" s="35"/>
      <c r="C186" s="187" t="s">
        <v>227</v>
      </c>
      <c r="D186" s="187" t="s">
        <v>140</v>
      </c>
      <c r="E186" s="188" t="s">
        <v>228</v>
      </c>
      <c r="F186" s="189" t="s">
        <v>229</v>
      </c>
      <c r="G186" s="190" t="s">
        <v>150</v>
      </c>
      <c r="H186" s="191">
        <v>339.04</v>
      </c>
      <c r="I186" s="192"/>
      <c r="J186" s="193">
        <f>ROUND(I186*H186,2)</f>
        <v>0</v>
      </c>
      <c r="K186" s="189" t="s">
        <v>151</v>
      </c>
      <c r="L186" s="39"/>
      <c r="M186" s="194" t="s">
        <v>1</v>
      </c>
      <c r="N186" s="195" t="s">
        <v>39</v>
      </c>
      <c r="O186" s="71"/>
      <c r="P186" s="196">
        <f>O186*H186</f>
        <v>0</v>
      </c>
      <c r="Q186" s="196">
        <v>5.9000000000000003E-4</v>
      </c>
      <c r="R186" s="196">
        <f>Q186*H186</f>
        <v>0.20003360000000003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144</v>
      </c>
      <c r="AT186" s="198" t="s">
        <v>140</v>
      </c>
      <c r="AU186" s="198" t="s">
        <v>84</v>
      </c>
      <c r="AY186" s="17" t="s">
        <v>138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7" t="s">
        <v>82</v>
      </c>
      <c r="BK186" s="199">
        <f>ROUND(I186*H186,2)</f>
        <v>0</v>
      </c>
      <c r="BL186" s="17" t="s">
        <v>144</v>
      </c>
      <c r="BM186" s="198" t="s">
        <v>230</v>
      </c>
    </row>
    <row r="187" spans="1:65" s="2" customFormat="1" ht="19.5">
      <c r="A187" s="34"/>
      <c r="B187" s="35"/>
      <c r="C187" s="36"/>
      <c r="D187" s="200" t="s">
        <v>146</v>
      </c>
      <c r="E187" s="36"/>
      <c r="F187" s="201" t="s">
        <v>231</v>
      </c>
      <c r="G187" s="36"/>
      <c r="H187" s="36"/>
      <c r="I187" s="202"/>
      <c r="J187" s="36"/>
      <c r="K187" s="36"/>
      <c r="L187" s="39"/>
      <c r="M187" s="203"/>
      <c r="N187" s="204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146</v>
      </c>
      <c r="AU187" s="17" t="s">
        <v>84</v>
      </c>
    </row>
    <row r="188" spans="1:65" s="13" customFormat="1" ht="11.25">
      <c r="B188" s="205"/>
      <c r="C188" s="206"/>
      <c r="D188" s="200" t="s">
        <v>154</v>
      </c>
      <c r="E188" s="207" t="s">
        <v>1</v>
      </c>
      <c r="F188" s="208" t="s">
        <v>232</v>
      </c>
      <c r="G188" s="206"/>
      <c r="H188" s="207" t="s">
        <v>1</v>
      </c>
      <c r="I188" s="209"/>
      <c r="J188" s="206"/>
      <c r="K188" s="206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154</v>
      </c>
      <c r="AU188" s="214" t="s">
        <v>84</v>
      </c>
      <c r="AV188" s="13" t="s">
        <v>82</v>
      </c>
      <c r="AW188" s="13" t="s">
        <v>31</v>
      </c>
      <c r="AX188" s="13" t="s">
        <v>74</v>
      </c>
      <c r="AY188" s="214" t="s">
        <v>138</v>
      </c>
    </row>
    <row r="189" spans="1:65" s="14" customFormat="1" ht="11.25">
      <c r="B189" s="215"/>
      <c r="C189" s="216"/>
      <c r="D189" s="200" t="s">
        <v>154</v>
      </c>
      <c r="E189" s="217" t="s">
        <v>1</v>
      </c>
      <c r="F189" s="218" t="s">
        <v>233</v>
      </c>
      <c r="G189" s="216"/>
      <c r="H189" s="219">
        <v>339.04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154</v>
      </c>
      <c r="AU189" s="225" t="s">
        <v>84</v>
      </c>
      <c r="AV189" s="14" t="s">
        <v>84</v>
      </c>
      <c r="AW189" s="14" t="s">
        <v>31</v>
      </c>
      <c r="AX189" s="14" t="s">
        <v>82</v>
      </c>
      <c r="AY189" s="225" t="s">
        <v>138</v>
      </c>
    </row>
    <row r="190" spans="1:65" s="2" customFormat="1" ht="21.75" customHeight="1">
      <c r="A190" s="34"/>
      <c r="B190" s="35"/>
      <c r="C190" s="187" t="s">
        <v>234</v>
      </c>
      <c r="D190" s="187" t="s">
        <v>140</v>
      </c>
      <c r="E190" s="188" t="s">
        <v>235</v>
      </c>
      <c r="F190" s="189" t="s">
        <v>236</v>
      </c>
      <c r="G190" s="190" t="s">
        <v>150</v>
      </c>
      <c r="H190" s="191">
        <v>81.900000000000006</v>
      </c>
      <c r="I190" s="192"/>
      <c r="J190" s="193">
        <f>ROUND(I190*H190,2)</f>
        <v>0</v>
      </c>
      <c r="K190" s="189" t="s">
        <v>151</v>
      </c>
      <c r="L190" s="39"/>
      <c r="M190" s="194" t="s">
        <v>1</v>
      </c>
      <c r="N190" s="195" t="s">
        <v>39</v>
      </c>
      <c r="O190" s="71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144</v>
      </c>
      <c r="AT190" s="198" t="s">
        <v>140</v>
      </c>
      <c r="AU190" s="198" t="s">
        <v>84</v>
      </c>
      <c r="AY190" s="17" t="s">
        <v>138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82</v>
      </c>
      <c r="BK190" s="199">
        <f>ROUND(I190*H190,2)</f>
        <v>0</v>
      </c>
      <c r="BL190" s="17" t="s">
        <v>144</v>
      </c>
      <c r="BM190" s="198" t="s">
        <v>237</v>
      </c>
    </row>
    <row r="191" spans="1:65" s="2" customFormat="1" ht="19.5">
      <c r="A191" s="34"/>
      <c r="B191" s="35"/>
      <c r="C191" s="36"/>
      <c r="D191" s="200" t="s">
        <v>146</v>
      </c>
      <c r="E191" s="36"/>
      <c r="F191" s="201" t="s">
        <v>238</v>
      </c>
      <c r="G191" s="36"/>
      <c r="H191" s="36"/>
      <c r="I191" s="202"/>
      <c r="J191" s="36"/>
      <c r="K191" s="36"/>
      <c r="L191" s="39"/>
      <c r="M191" s="203"/>
      <c r="N191" s="20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146</v>
      </c>
      <c r="AU191" s="17" t="s">
        <v>84</v>
      </c>
    </row>
    <row r="192" spans="1:65" s="13" customFormat="1" ht="11.25">
      <c r="B192" s="205"/>
      <c r="C192" s="206"/>
      <c r="D192" s="200" t="s">
        <v>154</v>
      </c>
      <c r="E192" s="207" t="s">
        <v>1</v>
      </c>
      <c r="F192" s="208" t="s">
        <v>223</v>
      </c>
      <c r="G192" s="206"/>
      <c r="H192" s="207" t="s">
        <v>1</v>
      </c>
      <c r="I192" s="209"/>
      <c r="J192" s="206"/>
      <c r="K192" s="206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154</v>
      </c>
      <c r="AU192" s="214" t="s">
        <v>84</v>
      </c>
      <c r="AV192" s="13" t="s">
        <v>82</v>
      </c>
      <c r="AW192" s="13" t="s">
        <v>31</v>
      </c>
      <c r="AX192" s="13" t="s">
        <v>74</v>
      </c>
      <c r="AY192" s="214" t="s">
        <v>138</v>
      </c>
    </row>
    <row r="193" spans="1:65" s="14" customFormat="1" ht="11.25">
      <c r="B193" s="215"/>
      <c r="C193" s="216"/>
      <c r="D193" s="200" t="s">
        <v>154</v>
      </c>
      <c r="E193" s="217" t="s">
        <v>1</v>
      </c>
      <c r="F193" s="218" t="s">
        <v>224</v>
      </c>
      <c r="G193" s="216"/>
      <c r="H193" s="219">
        <v>60.9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154</v>
      </c>
      <c r="AU193" s="225" t="s">
        <v>84</v>
      </c>
      <c r="AV193" s="14" t="s">
        <v>84</v>
      </c>
      <c r="AW193" s="14" t="s">
        <v>31</v>
      </c>
      <c r="AX193" s="14" t="s">
        <v>74</v>
      </c>
      <c r="AY193" s="225" t="s">
        <v>138</v>
      </c>
    </row>
    <row r="194" spans="1:65" s="13" customFormat="1" ht="11.25">
      <c r="B194" s="205"/>
      <c r="C194" s="206"/>
      <c r="D194" s="200" t="s">
        <v>154</v>
      </c>
      <c r="E194" s="207" t="s">
        <v>1</v>
      </c>
      <c r="F194" s="208" t="s">
        <v>225</v>
      </c>
      <c r="G194" s="206"/>
      <c r="H194" s="207" t="s">
        <v>1</v>
      </c>
      <c r="I194" s="209"/>
      <c r="J194" s="206"/>
      <c r="K194" s="206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154</v>
      </c>
      <c r="AU194" s="214" t="s">
        <v>84</v>
      </c>
      <c r="AV194" s="13" t="s">
        <v>82</v>
      </c>
      <c r="AW194" s="13" t="s">
        <v>31</v>
      </c>
      <c r="AX194" s="13" t="s">
        <v>74</v>
      </c>
      <c r="AY194" s="214" t="s">
        <v>138</v>
      </c>
    </row>
    <row r="195" spans="1:65" s="14" customFormat="1" ht="11.25">
      <c r="B195" s="215"/>
      <c r="C195" s="216"/>
      <c r="D195" s="200" t="s">
        <v>154</v>
      </c>
      <c r="E195" s="217" t="s">
        <v>1</v>
      </c>
      <c r="F195" s="218" t="s">
        <v>226</v>
      </c>
      <c r="G195" s="216"/>
      <c r="H195" s="219">
        <v>21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154</v>
      </c>
      <c r="AU195" s="225" t="s">
        <v>84</v>
      </c>
      <c r="AV195" s="14" t="s">
        <v>84</v>
      </c>
      <c r="AW195" s="14" t="s">
        <v>31</v>
      </c>
      <c r="AX195" s="14" t="s">
        <v>74</v>
      </c>
      <c r="AY195" s="225" t="s">
        <v>138</v>
      </c>
    </row>
    <row r="196" spans="1:65" s="15" customFormat="1" ht="11.25">
      <c r="B196" s="226"/>
      <c r="C196" s="227"/>
      <c r="D196" s="200" t="s">
        <v>154</v>
      </c>
      <c r="E196" s="228" t="s">
        <v>1</v>
      </c>
      <c r="F196" s="229" t="s">
        <v>161</v>
      </c>
      <c r="G196" s="227"/>
      <c r="H196" s="230">
        <v>81.900000000000006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154</v>
      </c>
      <c r="AU196" s="236" t="s">
        <v>84</v>
      </c>
      <c r="AV196" s="15" t="s">
        <v>144</v>
      </c>
      <c r="AW196" s="15" t="s">
        <v>31</v>
      </c>
      <c r="AX196" s="15" t="s">
        <v>82</v>
      </c>
      <c r="AY196" s="236" t="s">
        <v>138</v>
      </c>
    </row>
    <row r="197" spans="1:65" s="2" customFormat="1" ht="24.2" customHeight="1">
      <c r="A197" s="34"/>
      <c r="B197" s="35"/>
      <c r="C197" s="187" t="s">
        <v>239</v>
      </c>
      <c r="D197" s="187" t="s">
        <v>140</v>
      </c>
      <c r="E197" s="188" t="s">
        <v>240</v>
      </c>
      <c r="F197" s="189" t="s">
        <v>241</v>
      </c>
      <c r="G197" s="190" t="s">
        <v>150</v>
      </c>
      <c r="H197" s="191">
        <v>339.04</v>
      </c>
      <c r="I197" s="192"/>
      <c r="J197" s="193">
        <f>ROUND(I197*H197,2)</f>
        <v>0</v>
      </c>
      <c r="K197" s="189" t="s">
        <v>151</v>
      </c>
      <c r="L197" s="39"/>
      <c r="M197" s="194" t="s">
        <v>1</v>
      </c>
      <c r="N197" s="195" t="s">
        <v>39</v>
      </c>
      <c r="O197" s="71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144</v>
      </c>
      <c r="AT197" s="198" t="s">
        <v>140</v>
      </c>
      <c r="AU197" s="198" t="s">
        <v>84</v>
      </c>
      <c r="AY197" s="17" t="s">
        <v>138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7" t="s">
        <v>82</v>
      </c>
      <c r="BK197" s="199">
        <f>ROUND(I197*H197,2)</f>
        <v>0</v>
      </c>
      <c r="BL197" s="17" t="s">
        <v>144</v>
      </c>
      <c r="BM197" s="198" t="s">
        <v>242</v>
      </c>
    </row>
    <row r="198" spans="1:65" s="2" customFormat="1" ht="19.5">
      <c r="A198" s="34"/>
      <c r="B198" s="35"/>
      <c r="C198" s="36"/>
      <c r="D198" s="200" t="s">
        <v>146</v>
      </c>
      <c r="E198" s="36"/>
      <c r="F198" s="201" t="s">
        <v>243</v>
      </c>
      <c r="G198" s="36"/>
      <c r="H198" s="36"/>
      <c r="I198" s="202"/>
      <c r="J198" s="36"/>
      <c r="K198" s="36"/>
      <c r="L198" s="39"/>
      <c r="M198" s="203"/>
      <c r="N198" s="20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146</v>
      </c>
      <c r="AU198" s="17" t="s">
        <v>84</v>
      </c>
    </row>
    <row r="199" spans="1:65" s="13" customFormat="1" ht="11.25">
      <c r="B199" s="205"/>
      <c r="C199" s="206"/>
      <c r="D199" s="200" t="s">
        <v>154</v>
      </c>
      <c r="E199" s="207" t="s">
        <v>1</v>
      </c>
      <c r="F199" s="208" t="s">
        <v>232</v>
      </c>
      <c r="G199" s="206"/>
      <c r="H199" s="207" t="s">
        <v>1</v>
      </c>
      <c r="I199" s="209"/>
      <c r="J199" s="206"/>
      <c r="K199" s="206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154</v>
      </c>
      <c r="AU199" s="214" t="s">
        <v>84</v>
      </c>
      <c r="AV199" s="13" t="s">
        <v>82</v>
      </c>
      <c r="AW199" s="13" t="s">
        <v>31</v>
      </c>
      <c r="AX199" s="13" t="s">
        <v>74</v>
      </c>
      <c r="AY199" s="214" t="s">
        <v>138</v>
      </c>
    </row>
    <row r="200" spans="1:65" s="14" customFormat="1" ht="11.25">
      <c r="B200" s="215"/>
      <c r="C200" s="216"/>
      <c r="D200" s="200" t="s">
        <v>154</v>
      </c>
      <c r="E200" s="217" t="s">
        <v>1</v>
      </c>
      <c r="F200" s="218" t="s">
        <v>233</v>
      </c>
      <c r="G200" s="216"/>
      <c r="H200" s="219">
        <v>339.04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154</v>
      </c>
      <c r="AU200" s="225" t="s">
        <v>84</v>
      </c>
      <c r="AV200" s="14" t="s">
        <v>84</v>
      </c>
      <c r="AW200" s="14" t="s">
        <v>31</v>
      </c>
      <c r="AX200" s="14" t="s">
        <v>82</v>
      </c>
      <c r="AY200" s="225" t="s">
        <v>138</v>
      </c>
    </row>
    <row r="201" spans="1:65" s="2" customFormat="1" ht="24.2" customHeight="1">
      <c r="A201" s="34"/>
      <c r="B201" s="35"/>
      <c r="C201" s="187" t="s">
        <v>244</v>
      </c>
      <c r="D201" s="187" t="s">
        <v>140</v>
      </c>
      <c r="E201" s="188" t="s">
        <v>245</v>
      </c>
      <c r="F201" s="189" t="s">
        <v>246</v>
      </c>
      <c r="G201" s="190" t="s">
        <v>90</v>
      </c>
      <c r="H201" s="191">
        <v>98.384</v>
      </c>
      <c r="I201" s="192"/>
      <c r="J201" s="193">
        <f>ROUND(I201*H201,2)</f>
        <v>0</v>
      </c>
      <c r="K201" s="189" t="s">
        <v>151</v>
      </c>
      <c r="L201" s="39"/>
      <c r="M201" s="194" t="s">
        <v>1</v>
      </c>
      <c r="N201" s="195" t="s">
        <v>39</v>
      </c>
      <c r="O201" s="7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144</v>
      </c>
      <c r="AT201" s="198" t="s">
        <v>140</v>
      </c>
      <c r="AU201" s="198" t="s">
        <v>84</v>
      </c>
      <c r="AY201" s="17" t="s">
        <v>138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7" t="s">
        <v>82</v>
      </c>
      <c r="BK201" s="199">
        <f>ROUND(I201*H201,2)</f>
        <v>0</v>
      </c>
      <c r="BL201" s="17" t="s">
        <v>144</v>
      </c>
      <c r="BM201" s="198" t="s">
        <v>247</v>
      </c>
    </row>
    <row r="202" spans="1:65" s="2" customFormat="1" ht="19.5">
      <c r="A202" s="34"/>
      <c r="B202" s="35"/>
      <c r="C202" s="36"/>
      <c r="D202" s="200" t="s">
        <v>146</v>
      </c>
      <c r="E202" s="36"/>
      <c r="F202" s="201" t="s">
        <v>248</v>
      </c>
      <c r="G202" s="36"/>
      <c r="H202" s="36"/>
      <c r="I202" s="202"/>
      <c r="J202" s="36"/>
      <c r="K202" s="36"/>
      <c r="L202" s="39"/>
      <c r="M202" s="203"/>
      <c r="N202" s="204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146</v>
      </c>
      <c r="AU202" s="17" t="s">
        <v>84</v>
      </c>
    </row>
    <row r="203" spans="1:65" s="13" customFormat="1" ht="11.25">
      <c r="B203" s="205"/>
      <c r="C203" s="206"/>
      <c r="D203" s="200" t="s">
        <v>154</v>
      </c>
      <c r="E203" s="207" t="s">
        <v>1</v>
      </c>
      <c r="F203" s="208" t="s">
        <v>249</v>
      </c>
      <c r="G203" s="206"/>
      <c r="H203" s="207" t="s">
        <v>1</v>
      </c>
      <c r="I203" s="209"/>
      <c r="J203" s="206"/>
      <c r="K203" s="206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154</v>
      </c>
      <c r="AU203" s="214" t="s">
        <v>84</v>
      </c>
      <c r="AV203" s="13" t="s">
        <v>82</v>
      </c>
      <c r="AW203" s="13" t="s">
        <v>31</v>
      </c>
      <c r="AX203" s="13" t="s">
        <v>74</v>
      </c>
      <c r="AY203" s="214" t="s">
        <v>138</v>
      </c>
    </row>
    <row r="204" spans="1:65" s="14" customFormat="1" ht="11.25">
      <c r="B204" s="215"/>
      <c r="C204" s="216"/>
      <c r="D204" s="200" t="s">
        <v>154</v>
      </c>
      <c r="E204" s="217" t="s">
        <v>1</v>
      </c>
      <c r="F204" s="218" t="s">
        <v>250</v>
      </c>
      <c r="G204" s="216"/>
      <c r="H204" s="219">
        <v>98.384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154</v>
      </c>
      <c r="AU204" s="225" t="s">
        <v>84</v>
      </c>
      <c r="AV204" s="14" t="s">
        <v>84</v>
      </c>
      <c r="AW204" s="14" t="s">
        <v>31</v>
      </c>
      <c r="AX204" s="14" t="s">
        <v>82</v>
      </c>
      <c r="AY204" s="225" t="s">
        <v>138</v>
      </c>
    </row>
    <row r="205" spans="1:65" s="2" customFormat="1" ht="37.9" customHeight="1">
      <c r="A205" s="34"/>
      <c r="B205" s="35"/>
      <c r="C205" s="187" t="s">
        <v>251</v>
      </c>
      <c r="D205" s="187" t="s">
        <v>140</v>
      </c>
      <c r="E205" s="188" t="s">
        <v>252</v>
      </c>
      <c r="F205" s="189" t="s">
        <v>253</v>
      </c>
      <c r="G205" s="190" t="s">
        <v>90</v>
      </c>
      <c r="H205" s="191">
        <v>689.48400000000004</v>
      </c>
      <c r="I205" s="192"/>
      <c r="J205" s="193">
        <f>ROUND(I205*H205,2)</f>
        <v>0</v>
      </c>
      <c r="K205" s="189" t="s">
        <v>151</v>
      </c>
      <c r="L205" s="39"/>
      <c r="M205" s="194" t="s">
        <v>1</v>
      </c>
      <c r="N205" s="195" t="s">
        <v>39</v>
      </c>
      <c r="O205" s="7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144</v>
      </c>
      <c r="AT205" s="198" t="s">
        <v>140</v>
      </c>
      <c r="AU205" s="198" t="s">
        <v>84</v>
      </c>
      <c r="AY205" s="17" t="s">
        <v>138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82</v>
      </c>
      <c r="BK205" s="199">
        <f>ROUND(I205*H205,2)</f>
        <v>0</v>
      </c>
      <c r="BL205" s="17" t="s">
        <v>144</v>
      </c>
      <c r="BM205" s="198" t="s">
        <v>254</v>
      </c>
    </row>
    <row r="206" spans="1:65" s="2" customFormat="1" ht="39">
      <c r="A206" s="34"/>
      <c r="B206" s="35"/>
      <c r="C206" s="36"/>
      <c r="D206" s="200" t="s">
        <v>146</v>
      </c>
      <c r="E206" s="36"/>
      <c r="F206" s="201" t="s">
        <v>255</v>
      </c>
      <c r="G206" s="36"/>
      <c r="H206" s="36"/>
      <c r="I206" s="202"/>
      <c r="J206" s="36"/>
      <c r="K206" s="36"/>
      <c r="L206" s="39"/>
      <c r="M206" s="203"/>
      <c r="N206" s="204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146</v>
      </c>
      <c r="AU206" s="17" t="s">
        <v>84</v>
      </c>
    </row>
    <row r="207" spans="1:65" s="13" customFormat="1" ht="11.25">
      <c r="B207" s="205"/>
      <c r="C207" s="206"/>
      <c r="D207" s="200" t="s">
        <v>154</v>
      </c>
      <c r="E207" s="207" t="s">
        <v>1</v>
      </c>
      <c r="F207" s="208" t="s">
        <v>256</v>
      </c>
      <c r="G207" s="206"/>
      <c r="H207" s="207" t="s">
        <v>1</v>
      </c>
      <c r="I207" s="209"/>
      <c r="J207" s="206"/>
      <c r="K207" s="206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154</v>
      </c>
      <c r="AU207" s="214" t="s">
        <v>84</v>
      </c>
      <c r="AV207" s="13" t="s">
        <v>82</v>
      </c>
      <c r="AW207" s="13" t="s">
        <v>31</v>
      </c>
      <c r="AX207" s="13" t="s">
        <v>74</v>
      </c>
      <c r="AY207" s="214" t="s">
        <v>138</v>
      </c>
    </row>
    <row r="208" spans="1:65" s="14" customFormat="1" ht="11.25">
      <c r="B208" s="215"/>
      <c r="C208" s="216"/>
      <c r="D208" s="200" t="s">
        <v>154</v>
      </c>
      <c r="E208" s="217" t="s">
        <v>1</v>
      </c>
      <c r="F208" s="218" t="s">
        <v>257</v>
      </c>
      <c r="G208" s="216"/>
      <c r="H208" s="219">
        <v>344.74200000000002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154</v>
      </c>
      <c r="AU208" s="225" t="s">
        <v>84</v>
      </c>
      <c r="AV208" s="14" t="s">
        <v>84</v>
      </c>
      <c r="AW208" s="14" t="s">
        <v>31</v>
      </c>
      <c r="AX208" s="14" t="s">
        <v>74</v>
      </c>
      <c r="AY208" s="225" t="s">
        <v>138</v>
      </c>
    </row>
    <row r="209" spans="1:65" s="13" customFormat="1" ht="11.25">
      <c r="B209" s="205"/>
      <c r="C209" s="206"/>
      <c r="D209" s="200" t="s">
        <v>154</v>
      </c>
      <c r="E209" s="207" t="s">
        <v>1</v>
      </c>
      <c r="F209" s="208" t="s">
        <v>258</v>
      </c>
      <c r="G209" s="206"/>
      <c r="H209" s="207" t="s">
        <v>1</v>
      </c>
      <c r="I209" s="209"/>
      <c r="J209" s="206"/>
      <c r="K209" s="206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154</v>
      </c>
      <c r="AU209" s="214" t="s">
        <v>84</v>
      </c>
      <c r="AV209" s="13" t="s">
        <v>82</v>
      </c>
      <c r="AW209" s="13" t="s">
        <v>31</v>
      </c>
      <c r="AX209" s="13" t="s">
        <v>74</v>
      </c>
      <c r="AY209" s="214" t="s">
        <v>138</v>
      </c>
    </row>
    <row r="210" spans="1:65" s="14" customFormat="1" ht="11.25">
      <c r="B210" s="215"/>
      <c r="C210" s="216"/>
      <c r="D210" s="200" t="s">
        <v>154</v>
      </c>
      <c r="E210" s="217" t="s">
        <v>1</v>
      </c>
      <c r="F210" s="218" t="s">
        <v>108</v>
      </c>
      <c r="G210" s="216"/>
      <c r="H210" s="219">
        <v>301.733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154</v>
      </c>
      <c r="AU210" s="225" t="s">
        <v>84</v>
      </c>
      <c r="AV210" s="14" t="s">
        <v>84</v>
      </c>
      <c r="AW210" s="14" t="s">
        <v>31</v>
      </c>
      <c r="AX210" s="14" t="s">
        <v>74</v>
      </c>
      <c r="AY210" s="225" t="s">
        <v>138</v>
      </c>
    </row>
    <row r="211" spans="1:65" s="13" customFormat="1" ht="11.25">
      <c r="B211" s="205"/>
      <c r="C211" s="206"/>
      <c r="D211" s="200" t="s">
        <v>154</v>
      </c>
      <c r="E211" s="207" t="s">
        <v>1</v>
      </c>
      <c r="F211" s="208" t="s">
        <v>259</v>
      </c>
      <c r="G211" s="206"/>
      <c r="H211" s="207" t="s">
        <v>1</v>
      </c>
      <c r="I211" s="209"/>
      <c r="J211" s="206"/>
      <c r="K211" s="206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154</v>
      </c>
      <c r="AU211" s="214" t="s">
        <v>84</v>
      </c>
      <c r="AV211" s="13" t="s">
        <v>82</v>
      </c>
      <c r="AW211" s="13" t="s">
        <v>31</v>
      </c>
      <c r="AX211" s="13" t="s">
        <v>74</v>
      </c>
      <c r="AY211" s="214" t="s">
        <v>138</v>
      </c>
    </row>
    <row r="212" spans="1:65" s="14" customFormat="1" ht="11.25">
      <c r="B212" s="215"/>
      <c r="C212" s="216"/>
      <c r="D212" s="200" t="s">
        <v>154</v>
      </c>
      <c r="E212" s="217" t="s">
        <v>1</v>
      </c>
      <c r="F212" s="218" t="s">
        <v>260</v>
      </c>
      <c r="G212" s="216"/>
      <c r="H212" s="219">
        <v>43.009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154</v>
      </c>
      <c r="AU212" s="225" t="s">
        <v>84</v>
      </c>
      <c r="AV212" s="14" t="s">
        <v>84</v>
      </c>
      <c r="AW212" s="14" t="s">
        <v>31</v>
      </c>
      <c r="AX212" s="14" t="s">
        <v>74</v>
      </c>
      <c r="AY212" s="225" t="s">
        <v>138</v>
      </c>
    </row>
    <row r="213" spans="1:65" s="15" customFormat="1" ht="11.25">
      <c r="B213" s="226"/>
      <c r="C213" s="227"/>
      <c r="D213" s="200" t="s">
        <v>154</v>
      </c>
      <c r="E213" s="228" t="s">
        <v>1</v>
      </c>
      <c r="F213" s="229" t="s">
        <v>161</v>
      </c>
      <c r="G213" s="227"/>
      <c r="H213" s="230">
        <v>689.48400000000004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154</v>
      </c>
      <c r="AU213" s="236" t="s">
        <v>84</v>
      </c>
      <c r="AV213" s="15" t="s">
        <v>144</v>
      </c>
      <c r="AW213" s="15" t="s">
        <v>31</v>
      </c>
      <c r="AX213" s="15" t="s">
        <v>82</v>
      </c>
      <c r="AY213" s="236" t="s">
        <v>138</v>
      </c>
    </row>
    <row r="214" spans="1:65" s="2" customFormat="1" ht="21.75" customHeight="1">
      <c r="A214" s="34"/>
      <c r="B214" s="35"/>
      <c r="C214" s="187" t="s">
        <v>261</v>
      </c>
      <c r="D214" s="187" t="s">
        <v>140</v>
      </c>
      <c r="E214" s="188" t="s">
        <v>262</v>
      </c>
      <c r="F214" s="189" t="s">
        <v>263</v>
      </c>
      <c r="G214" s="190" t="s">
        <v>90</v>
      </c>
      <c r="H214" s="191">
        <v>49.192</v>
      </c>
      <c r="I214" s="192"/>
      <c r="J214" s="193">
        <f>ROUND(I214*H214,2)</f>
        <v>0</v>
      </c>
      <c r="K214" s="189" t="s">
        <v>151</v>
      </c>
      <c r="L214" s="39"/>
      <c r="M214" s="194" t="s">
        <v>1</v>
      </c>
      <c r="N214" s="195" t="s">
        <v>39</v>
      </c>
      <c r="O214" s="71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144</v>
      </c>
      <c r="AT214" s="198" t="s">
        <v>140</v>
      </c>
      <c r="AU214" s="198" t="s">
        <v>84</v>
      </c>
      <c r="AY214" s="17" t="s">
        <v>138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7" t="s">
        <v>82</v>
      </c>
      <c r="BK214" s="199">
        <f>ROUND(I214*H214,2)</f>
        <v>0</v>
      </c>
      <c r="BL214" s="17" t="s">
        <v>144</v>
      </c>
      <c r="BM214" s="198" t="s">
        <v>264</v>
      </c>
    </row>
    <row r="215" spans="1:65" s="2" customFormat="1" ht="11.25">
      <c r="A215" s="34"/>
      <c r="B215" s="35"/>
      <c r="C215" s="36"/>
      <c r="D215" s="200" t="s">
        <v>146</v>
      </c>
      <c r="E215" s="36"/>
      <c r="F215" s="201" t="s">
        <v>265</v>
      </c>
      <c r="G215" s="36"/>
      <c r="H215" s="36"/>
      <c r="I215" s="202"/>
      <c r="J215" s="36"/>
      <c r="K215" s="36"/>
      <c r="L215" s="39"/>
      <c r="M215" s="203"/>
      <c r="N215" s="204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146</v>
      </c>
      <c r="AU215" s="17" t="s">
        <v>84</v>
      </c>
    </row>
    <row r="216" spans="1:65" s="13" customFormat="1" ht="11.25">
      <c r="B216" s="205"/>
      <c r="C216" s="206"/>
      <c r="D216" s="200" t="s">
        <v>154</v>
      </c>
      <c r="E216" s="207" t="s">
        <v>1</v>
      </c>
      <c r="F216" s="208" t="s">
        <v>266</v>
      </c>
      <c r="G216" s="206"/>
      <c r="H216" s="207" t="s">
        <v>1</v>
      </c>
      <c r="I216" s="209"/>
      <c r="J216" s="206"/>
      <c r="K216" s="206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154</v>
      </c>
      <c r="AU216" s="214" t="s">
        <v>84</v>
      </c>
      <c r="AV216" s="13" t="s">
        <v>82</v>
      </c>
      <c r="AW216" s="13" t="s">
        <v>31</v>
      </c>
      <c r="AX216" s="13" t="s">
        <v>74</v>
      </c>
      <c r="AY216" s="214" t="s">
        <v>138</v>
      </c>
    </row>
    <row r="217" spans="1:65" s="14" customFormat="1" ht="11.25">
      <c r="B217" s="215"/>
      <c r="C217" s="216"/>
      <c r="D217" s="200" t="s">
        <v>154</v>
      </c>
      <c r="E217" s="217" t="s">
        <v>1</v>
      </c>
      <c r="F217" s="218" t="s">
        <v>267</v>
      </c>
      <c r="G217" s="216"/>
      <c r="H217" s="219">
        <v>49.192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154</v>
      </c>
      <c r="AU217" s="225" t="s">
        <v>84</v>
      </c>
      <c r="AV217" s="14" t="s">
        <v>84</v>
      </c>
      <c r="AW217" s="14" t="s">
        <v>31</v>
      </c>
      <c r="AX217" s="14" t="s">
        <v>82</v>
      </c>
      <c r="AY217" s="225" t="s">
        <v>138</v>
      </c>
    </row>
    <row r="218" spans="1:65" s="2" customFormat="1" ht="24.2" customHeight="1">
      <c r="A218" s="34"/>
      <c r="B218" s="35"/>
      <c r="C218" s="187" t="s">
        <v>268</v>
      </c>
      <c r="D218" s="187" t="s">
        <v>140</v>
      </c>
      <c r="E218" s="188" t="s">
        <v>269</v>
      </c>
      <c r="F218" s="189" t="s">
        <v>270</v>
      </c>
      <c r="G218" s="190" t="s">
        <v>90</v>
      </c>
      <c r="H218" s="191">
        <v>344.74200000000002</v>
      </c>
      <c r="I218" s="192"/>
      <c r="J218" s="193">
        <f>ROUND(I218*H218,2)</f>
        <v>0</v>
      </c>
      <c r="K218" s="189" t="s">
        <v>151</v>
      </c>
      <c r="L218" s="39"/>
      <c r="M218" s="194" t="s">
        <v>1</v>
      </c>
      <c r="N218" s="195" t="s">
        <v>39</v>
      </c>
      <c r="O218" s="71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144</v>
      </c>
      <c r="AT218" s="198" t="s">
        <v>140</v>
      </c>
      <c r="AU218" s="198" t="s">
        <v>84</v>
      </c>
      <c r="AY218" s="17" t="s">
        <v>138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7" t="s">
        <v>82</v>
      </c>
      <c r="BK218" s="199">
        <f>ROUND(I218*H218,2)</f>
        <v>0</v>
      </c>
      <c r="BL218" s="17" t="s">
        <v>144</v>
      </c>
      <c r="BM218" s="198" t="s">
        <v>271</v>
      </c>
    </row>
    <row r="219" spans="1:65" s="2" customFormat="1" ht="29.25">
      <c r="A219" s="34"/>
      <c r="B219" s="35"/>
      <c r="C219" s="36"/>
      <c r="D219" s="200" t="s">
        <v>146</v>
      </c>
      <c r="E219" s="36"/>
      <c r="F219" s="201" t="s">
        <v>272</v>
      </c>
      <c r="G219" s="36"/>
      <c r="H219" s="36"/>
      <c r="I219" s="202"/>
      <c r="J219" s="36"/>
      <c r="K219" s="36"/>
      <c r="L219" s="39"/>
      <c r="M219" s="203"/>
      <c r="N219" s="204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146</v>
      </c>
      <c r="AU219" s="17" t="s">
        <v>84</v>
      </c>
    </row>
    <row r="220" spans="1:65" s="13" customFormat="1" ht="11.25">
      <c r="B220" s="205"/>
      <c r="C220" s="206"/>
      <c r="D220" s="200" t="s">
        <v>154</v>
      </c>
      <c r="E220" s="207" t="s">
        <v>1</v>
      </c>
      <c r="F220" s="208" t="s">
        <v>258</v>
      </c>
      <c r="G220" s="206"/>
      <c r="H220" s="207" t="s">
        <v>1</v>
      </c>
      <c r="I220" s="209"/>
      <c r="J220" s="206"/>
      <c r="K220" s="206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154</v>
      </c>
      <c r="AU220" s="214" t="s">
        <v>84</v>
      </c>
      <c r="AV220" s="13" t="s">
        <v>82</v>
      </c>
      <c r="AW220" s="13" t="s">
        <v>31</v>
      </c>
      <c r="AX220" s="13" t="s">
        <v>74</v>
      </c>
      <c r="AY220" s="214" t="s">
        <v>138</v>
      </c>
    </row>
    <row r="221" spans="1:65" s="14" customFormat="1" ht="11.25">
      <c r="B221" s="215"/>
      <c r="C221" s="216"/>
      <c r="D221" s="200" t="s">
        <v>154</v>
      </c>
      <c r="E221" s="217" t="s">
        <v>1</v>
      </c>
      <c r="F221" s="218" t="s">
        <v>108</v>
      </c>
      <c r="G221" s="216"/>
      <c r="H221" s="219">
        <v>301.733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154</v>
      </c>
      <c r="AU221" s="225" t="s">
        <v>84</v>
      </c>
      <c r="AV221" s="14" t="s">
        <v>84</v>
      </c>
      <c r="AW221" s="14" t="s">
        <v>31</v>
      </c>
      <c r="AX221" s="14" t="s">
        <v>74</v>
      </c>
      <c r="AY221" s="225" t="s">
        <v>138</v>
      </c>
    </row>
    <row r="222" spans="1:65" s="13" customFormat="1" ht="11.25">
      <c r="B222" s="205"/>
      <c r="C222" s="206"/>
      <c r="D222" s="200" t="s">
        <v>154</v>
      </c>
      <c r="E222" s="207" t="s">
        <v>1</v>
      </c>
      <c r="F222" s="208" t="s">
        <v>259</v>
      </c>
      <c r="G222" s="206"/>
      <c r="H222" s="207" t="s">
        <v>1</v>
      </c>
      <c r="I222" s="209"/>
      <c r="J222" s="206"/>
      <c r="K222" s="206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154</v>
      </c>
      <c r="AU222" s="214" t="s">
        <v>84</v>
      </c>
      <c r="AV222" s="13" t="s">
        <v>82</v>
      </c>
      <c r="AW222" s="13" t="s">
        <v>31</v>
      </c>
      <c r="AX222" s="13" t="s">
        <v>74</v>
      </c>
      <c r="AY222" s="214" t="s">
        <v>138</v>
      </c>
    </row>
    <row r="223" spans="1:65" s="14" customFormat="1" ht="11.25">
      <c r="B223" s="215"/>
      <c r="C223" s="216"/>
      <c r="D223" s="200" t="s">
        <v>154</v>
      </c>
      <c r="E223" s="217" t="s">
        <v>1</v>
      </c>
      <c r="F223" s="218" t="s">
        <v>260</v>
      </c>
      <c r="G223" s="216"/>
      <c r="H223" s="219">
        <v>43.009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154</v>
      </c>
      <c r="AU223" s="225" t="s">
        <v>84</v>
      </c>
      <c r="AV223" s="14" t="s">
        <v>84</v>
      </c>
      <c r="AW223" s="14" t="s">
        <v>31</v>
      </c>
      <c r="AX223" s="14" t="s">
        <v>74</v>
      </c>
      <c r="AY223" s="225" t="s">
        <v>138</v>
      </c>
    </row>
    <row r="224" spans="1:65" s="15" customFormat="1" ht="11.25">
      <c r="B224" s="226"/>
      <c r="C224" s="227"/>
      <c r="D224" s="200" t="s">
        <v>154</v>
      </c>
      <c r="E224" s="228" t="s">
        <v>1</v>
      </c>
      <c r="F224" s="229" t="s">
        <v>161</v>
      </c>
      <c r="G224" s="227"/>
      <c r="H224" s="230">
        <v>344.74200000000002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154</v>
      </c>
      <c r="AU224" s="236" t="s">
        <v>84</v>
      </c>
      <c r="AV224" s="15" t="s">
        <v>144</v>
      </c>
      <c r="AW224" s="15" t="s">
        <v>31</v>
      </c>
      <c r="AX224" s="15" t="s">
        <v>82</v>
      </c>
      <c r="AY224" s="236" t="s">
        <v>138</v>
      </c>
    </row>
    <row r="225" spans="1:65" s="2" customFormat="1" ht="16.5" customHeight="1">
      <c r="A225" s="34"/>
      <c r="B225" s="35"/>
      <c r="C225" s="187" t="s">
        <v>273</v>
      </c>
      <c r="D225" s="187" t="s">
        <v>140</v>
      </c>
      <c r="E225" s="188" t="s">
        <v>274</v>
      </c>
      <c r="F225" s="189" t="s">
        <v>275</v>
      </c>
      <c r="G225" s="190" t="s">
        <v>90</v>
      </c>
      <c r="H225" s="191">
        <v>43.009</v>
      </c>
      <c r="I225" s="192"/>
      <c r="J225" s="193">
        <f>ROUND(I225*H225,2)</f>
        <v>0</v>
      </c>
      <c r="K225" s="189" t="s">
        <v>151</v>
      </c>
      <c r="L225" s="39"/>
      <c r="M225" s="194" t="s">
        <v>1</v>
      </c>
      <c r="N225" s="195" t="s">
        <v>39</v>
      </c>
      <c r="O225" s="71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144</v>
      </c>
      <c r="AT225" s="198" t="s">
        <v>140</v>
      </c>
      <c r="AU225" s="198" t="s">
        <v>84</v>
      </c>
      <c r="AY225" s="17" t="s">
        <v>138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82</v>
      </c>
      <c r="BK225" s="199">
        <f>ROUND(I225*H225,2)</f>
        <v>0</v>
      </c>
      <c r="BL225" s="17" t="s">
        <v>144</v>
      </c>
      <c r="BM225" s="198" t="s">
        <v>276</v>
      </c>
    </row>
    <row r="226" spans="1:65" s="2" customFormat="1" ht="29.25">
      <c r="A226" s="34"/>
      <c r="B226" s="35"/>
      <c r="C226" s="36"/>
      <c r="D226" s="200" t="s">
        <v>146</v>
      </c>
      <c r="E226" s="36"/>
      <c r="F226" s="201" t="s">
        <v>277</v>
      </c>
      <c r="G226" s="36"/>
      <c r="H226" s="36"/>
      <c r="I226" s="202"/>
      <c r="J226" s="36"/>
      <c r="K226" s="36"/>
      <c r="L226" s="39"/>
      <c r="M226" s="203"/>
      <c r="N226" s="20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146</v>
      </c>
      <c r="AU226" s="17" t="s">
        <v>84</v>
      </c>
    </row>
    <row r="227" spans="1:65" s="13" customFormat="1" ht="11.25">
      <c r="B227" s="205"/>
      <c r="C227" s="206"/>
      <c r="D227" s="200" t="s">
        <v>154</v>
      </c>
      <c r="E227" s="207" t="s">
        <v>1</v>
      </c>
      <c r="F227" s="208" t="s">
        <v>259</v>
      </c>
      <c r="G227" s="206"/>
      <c r="H227" s="207" t="s">
        <v>1</v>
      </c>
      <c r="I227" s="209"/>
      <c r="J227" s="206"/>
      <c r="K227" s="206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154</v>
      </c>
      <c r="AU227" s="214" t="s">
        <v>84</v>
      </c>
      <c r="AV227" s="13" t="s">
        <v>82</v>
      </c>
      <c r="AW227" s="13" t="s">
        <v>31</v>
      </c>
      <c r="AX227" s="13" t="s">
        <v>74</v>
      </c>
      <c r="AY227" s="214" t="s">
        <v>138</v>
      </c>
    </row>
    <row r="228" spans="1:65" s="14" customFormat="1" ht="11.25">
      <c r="B228" s="215"/>
      <c r="C228" s="216"/>
      <c r="D228" s="200" t="s">
        <v>154</v>
      </c>
      <c r="E228" s="217" t="s">
        <v>1</v>
      </c>
      <c r="F228" s="218" t="s">
        <v>260</v>
      </c>
      <c r="G228" s="216"/>
      <c r="H228" s="219">
        <v>43.009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154</v>
      </c>
      <c r="AU228" s="225" t="s">
        <v>84</v>
      </c>
      <c r="AV228" s="14" t="s">
        <v>84</v>
      </c>
      <c r="AW228" s="14" t="s">
        <v>31</v>
      </c>
      <c r="AX228" s="14" t="s">
        <v>82</v>
      </c>
      <c r="AY228" s="225" t="s">
        <v>138</v>
      </c>
    </row>
    <row r="229" spans="1:65" s="2" customFormat="1" ht="24.2" customHeight="1">
      <c r="A229" s="34"/>
      <c r="B229" s="35"/>
      <c r="C229" s="187" t="s">
        <v>7</v>
      </c>
      <c r="D229" s="187" t="s">
        <v>140</v>
      </c>
      <c r="E229" s="188" t="s">
        <v>278</v>
      </c>
      <c r="F229" s="189" t="s">
        <v>279</v>
      </c>
      <c r="G229" s="190" t="s">
        <v>90</v>
      </c>
      <c r="H229" s="191">
        <v>301.733</v>
      </c>
      <c r="I229" s="192"/>
      <c r="J229" s="193">
        <f>ROUND(I229*H229,2)</f>
        <v>0</v>
      </c>
      <c r="K229" s="189" t="s">
        <v>151</v>
      </c>
      <c r="L229" s="39"/>
      <c r="M229" s="194" t="s">
        <v>1</v>
      </c>
      <c r="N229" s="195" t="s">
        <v>39</v>
      </c>
      <c r="O229" s="71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144</v>
      </c>
      <c r="AT229" s="198" t="s">
        <v>140</v>
      </c>
      <c r="AU229" s="198" t="s">
        <v>84</v>
      </c>
      <c r="AY229" s="17" t="s">
        <v>138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7" t="s">
        <v>82</v>
      </c>
      <c r="BK229" s="199">
        <f>ROUND(I229*H229,2)</f>
        <v>0</v>
      </c>
      <c r="BL229" s="17" t="s">
        <v>144</v>
      </c>
      <c r="BM229" s="198" t="s">
        <v>280</v>
      </c>
    </row>
    <row r="230" spans="1:65" s="2" customFormat="1" ht="29.25">
      <c r="A230" s="34"/>
      <c r="B230" s="35"/>
      <c r="C230" s="36"/>
      <c r="D230" s="200" t="s">
        <v>146</v>
      </c>
      <c r="E230" s="36"/>
      <c r="F230" s="201" t="s">
        <v>281</v>
      </c>
      <c r="G230" s="36"/>
      <c r="H230" s="36"/>
      <c r="I230" s="202"/>
      <c r="J230" s="36"/>
      <c r="K230" s="36"/>
      <c r="L230" s="39"/>
      <c r="M230" s="203"/>
      <c r="N230" s="204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146</v>
      </c>
      <c r="AU230" s="17" t="s">
        <v>84</v>
      </c>
    </row>
    <row r="231" spans="1:65" s="13" customFormat="1" ht="11.25">
      <c r="B231" s="205"/>
      <c r="C231" s="206"/>
      <c r="D231" s="200" t="s">
        <v>154</v>
      </c>
      <c r="E231" s="207" t="s">
        <v>1</v>
      </c>
      <c r="F231" s="208" t="s">
        <v>282</v>
      </c>
      <c r="G231" s="206"/>
      <c r="H231" s="207" t="s">
        <v>1</v>
      </c>
      <c r="I231" s="209"/>
      <c r="J231" s="206"/>
      <c r="K231" s="206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154</v>
      </c>
      <c r="AU231" s="214" t="s">
        <v>84</v>
      </c>
      <c r="AV231" s="13" t="s">
        <v>82</v>
      </c>
      <c r="AW231" s="13" t="s">
        <v>31</v>
      </c>
      <c r="AX231" s="13" t="s">
        <v>74</v>
      </c>
      <c r="AY231" s="214" t="s">
        <v>138</v>
      </c>
    </row>
    <row r="232" spans="1:65" s="14" customFormat="1" ht="11.25">
      <c r="B232" s="215"/>
      <c r="C232" s="216"/>
      <c r="D232" s="200" t="s">
        <v>154</v>
      </c>
      <c r="E232" s="217" t="s">
        <v>1</v>
      </c>
      <c r="F232" s="218" t="s">
        <v>283</v>
      </c>
      <c r="G232" s="216"/>
      <c r="H232" s="219">
        <v>301.733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154</v>
      </c>
      <c r="AU232" s="225" t="s">
        <v>84</v>
      </c>
      <c r="AV232" s="14" t="s">
        <v>84</v>
      </c>
      <c r="AW232" s="14" t="s">
        <v>31</v>
      </c>
      <c r="AX232" s="14" t="s">
        <v>74</v>
      </c>
      <c r="AY232" s="225" t="s">
        <v>138</v>
      </c>
    </row>
    <row r="233" spans="1:65" s="15" customFormat="1" ht="11.25">
      <c r="B233" s="226"/>
      <c r="C233" s="227"/>
      <c r="D233" s="200" t="s">
        <v>154</v>
      </c>
      <c r="E233" s="228" t="s">
        <v>108</v>
      </c>
      <c r="F233" s="229" t="s">
        <v>161</v>
      </c>
      <c r="G233" s="227"/>
      <c r="H233" s="230">
        <v>301.733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154</v>
      </c>
      <c r="AU233" s="236" t="s">
        <v>84</v>
      </c>
      <c r="AV233" s="15" t="s">
        <v>144</v>
      </c>
      <c r="AW233" s="15" t="s">
        <v>31</v>
      </c>
      <c r="AX233" s="15" t="s">
        <v>82</v>
      </c>
      <c r="AY233" s="236" t="s">
        <v>138</v>
      </c>
    </row>
    <row r="234" spans="1:65" s="2" customFormat="1" ht="24.2" customHeight="1">
      <c r="A234" s="34"/>
      <c r="B234" s="35"/>
      <c r="C234" s="187" t="s">
        <v>284</v>
      </c>
      <c r="D234" s="187" t="s">
        <v>140</v>
      </c>
      <c r="E234" s="188" t="s">
        <v>285</v>
      </c>
      <c r="F234" s="189" t="s">
        <v>286</v>
      </c>
      <c r="G234" s="190" t="s">
        <v>90</v>
      </c>
      <c r="H234" s="191">
        <v>32.582999999999998</v>
      </c>
      <c r="I234" s="192"/>
      <c r="J234" s="193">
        <f>ROUND(I234*H234,2)</f>
        <v>0</v>
      </c>
      <c r="K234" s="189" t="s">
        <v>151</v>
      </c>
      <c r="L234" s="39"/>
      <c r="M234" s="194" t="s">
        <v>1</v>
      </c>
      <c r="N234" s="195" t="s">
        <v>39</v>
      </c>
      <c r="O234" s="71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144</v>
      </c>
      <c r="AT234" s="198" t="s">
        <v>140</v>
      </c>
      <c r="AU234" s="198" t="s">
        <v>84</v>
      </c>
      <c r="AY234" s="17" t="s">
        <v>138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82</v>
      </c>
      <c r="BK234" s="199">
        <f>ROUND(I234*H234,2)</f>
        <v>0</v>
      </c>
      <c r="BL234" s="17" t="s">
        <v>144</v>
      </c>
      <c r="BM234" s="198" t="s">
        <v>287</v>
      </c>
    </row>
    <row r="235" spans="1:65" s="2" customFormat="1" ht="39">
      <c r="A235" s="34"/>
      <c r="B235" s="35"/>
      <c r="C235" s="36"/>
      <c r="D235" s="200" t="s">
        <v>146</v>
      </c>
      <c r="E235" s="36"/>
      <c r="F235" s="201" t="s">
        <v>288</v>
      </c>
      <c r="G235" s="36"/>
      <c r="H235" s="36"/>
      <c r="I235" s="202"/>
      <c r="J235" s="36"/>
      <c r="K235" s="36"/>
      <c r="L235" s="39"/>
      <c r="M235" s="203"/>
      <c r="N235" s="204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146</v>
      </c>
      <c r="AU235" s="17" t="s">
        <v>84</v>
      </c>
    </row>
    <row r="236" spans="1:65" s="13" customFormat="1" ht="11.25">
      <c r="B236" s="205"/>
      <c r="C236" s="206"/>
      <c r="D236" s="200" t="s">
        <v>154</v>
      </c>
      <c r="E236" s="207" t="s">
        <v>1</v>
      </c>
      <c r="F236" s="208" t="s">
        <v>289</v>
      </c>
      <c r="G236" s="206"/>
      <c r="H236" s="207" t="s">
        <v>1</v>
      </c>
      <c r="I236" s="209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154</v>
      </c>
      <c r="AU236" s="214" t="s">
        <v>84</v>
      </c>
      <c r="AV236" s="13" t="s">
        <v>82</v>
      </c>
      <c r="AW236" s="13" t="s">
        <v>31</v>
      </c>
      <c r="AX236" s="13" t="s">
        <v>74</v>
      </c>
      <c r="AY236" s="214" t="s">
        <v>138</v>
      </c>
    </row>
    <row r="237" spans="1:65" s="14" customFormat="1" ht="11.25">
      <c r="B237" s="215"/>
      <c r="C237" s="216"/>
      <c r="D237" s="200" t="s">
        <v>154</v>
      </c>
      <c r="E237" s="217" t="s">
        <v>1</v>
      </c>
      <c r="F237" s="218" t="s">
        <v>290</v>
      </c>
      <c r="G237" s="216"/>
      <c r="H237" s="219">
        <v>27.123000000000001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154</v>
      </c>
      <c r="AU237" s="225" t="s">
        <v>84</v>
      </c>
      <c r="AV237" s="14" t="s">
        <v>84</v>
      </c>
      <c r="AW237" s="14" t="s">
        <v>31</v>
      </c>
      <c r="AX237" s="14" t="s">
        <v>74</v>
      </c>
      <c r="AY237" s="225" t="s">
        <v>138</v>
      </c>
    </row>
    <row r="238" spans="1:65" s="13" customFormat="1" ht="11.25">
      <c r="B238" s="205"/>
      <c r="C238" s="206"/>
      <c r="D238" s="200" t="s">
        <v>154</v>
      </c>
      <c r="E238" s="207" t="s">
        <v>1</v>
      </c>
      <c r="F238" s="208" t="s">
        <v>291</v>
      </c>
      <c r="G238" s="206"/>
      <c r="H238" s="207" t="s">
        <v>1</v>
      </c>
      <c r="I238" s="209"/>
      <c r="J238" s="206"/>
      <c r="K238" s="206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154</v>
      </c>
      <c r="AU238" s="214" t="s">
        <v>84</v>
      </c>
      <c r="AV238" s="13" t="s">
        <v>82</v>
      </c>
      <c r="AW238" s="13" t="s">
        <v>31</v>
      </c>
      <c r="AX238" s="13" t="s">
        <v>74</v>
      </c>
      <c r="AY238" s="214" t="s">
        <v>138</v>
      </c>
    </row>
    <row r="239" spans="1:65" s="14" customFormat="1" ht="11.25">
      <c r="B239" s="215"/>
      <c r="C239" s="216"/>
      <c r="D239" s="200" t="s">
        <v>154</v>
      </c>
      <c r="E239" s="217" t="s">
        <v>1</v>
      </c>
      <c r="F239" s="218" t="s">
        <v>292</v>
      </c>
      <c r="G239" s="216"/>
      <c r="H239" s="219">
        <v>4.0599999999999996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154</v>
      </c>
      <c r="AU239" s="225" t="s">
        <v>84</v>
      </c>
      <c r="AV239" s="14" t="s">
        <v>84</v>
      </c>
      <c r="AW239" s="14" t="s">
        <v>31</v>
      </c>
      <c r="AX239" s="14" t="s">
        <v>74</v>
      </c>
      <c r="AY239" s="225" t="s">
        <v>138</v>
      </c>
    </row>
    <row r="240" spans="1:65" s="13" customFormat="1" ht="11.25">
      <c r="B240" s="205"/>
      <c r="C240" s="206"/>
      <c r="D240" s="200" t="s">
        <v>154</v>
      </c>
      <c r="E240" s="207" t="s">
        <v>1</v>
      </c>
      <c r="F240" s="208" t="s">
        <v>293</v>
      </c>
      <c r="G240" s="206"/>
      <c r="H240" s="207" t="s">
        <v>1</v>
      </c>
      <c r="I240" s="209"/>
      <c r="J240" s="206"/>
      <c r="K240" s="206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154</v>
      </c>
      <c r="AU240" s="214" t="s">
        <v>84</v>
      </c>
      <c r="AV240" s="13" t="s">
        <v>82</v>
      </c>
      <c r="AW240" s="13" t="s">
        <v>31</v>
      </c>
      <c r="AX240" s="13" t="s">
        <v>74</v>
      </c>
      <c r="AY240" s="214" t="s">
        <v>138</v>
      </c>
    </row>
    <row r="241" spans="1:65" s="14" customFormat="1" ht="11.25">
      <c r="B241" s="215"/>
      <c r="C241" s="216"/>
      <c r="D241" s="200" t="s">
        <v>154</v>
      </c>
      <c r="E241" s="217" t="s">
        <v>1</v>
      </c>
      <c r="F241" s="218" t="s">
        <v>294</v>
      </c>
      <c r="G241" s="216"/>
      <c r="H241" s="219">
        <v>1.4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154</v>
      </c>
      <c r="AU241" s="225" t="s">
        <v>84</v>
      </c>
      <c r="AV241" s="14" t="s">
        <v>84</v>
      </c>
      <c r="AW241" s="14" t="s">
        <v>31</v>
      </c>
      <c r="AX241" s="14" t="s">
        <v>74</v>
      </c>
      <c r="AY241" s="225" t="s">
        <v>138</v>
      </c>
    </row>
    <row r="242" spans="1:65" s="15" customFormat="1" ht="11.25">
      <c r="B242" s="226"/>
      <c r="C242" s="227"/>
      <c r="D242" s="200" t="s">
        <v>154</v>
      </c>
      <c r="E242" s="228" t="s">
        <v>92</v>
      </c>
      <c r="F242" s="229" t="s">
        <v>161</v>
      </c>
      <c r="G242" s="227"/>
      <c r="H242" s="230">
        <v>32.582999999999998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154</v>
      </c>
      <c r="AU242" s="236" t="s">
        <v>84</v>
      </c>
      <c r="AV242" s="15" t="s">
        <v>144</v>
      </c>
      <c r="AW242" s="15" t="s">
        <v>31</v>
      </c>
      <c r="AX242" s="15" t="s">
        <v>82</v>
      </c>
      <c r="AY242" s="236" t="s">
        <v>138</v>
      </c>
    </row>
    <row r="243" spans="1:65" s="2" customFormat="1" ht="16.5" customHeight="1">
      <c r="A243" s="34"/>
      <c r="B243" s="35"/>
      <c r="C243" s="237" t="s">
        <v>295</v>
      </c>
      <c r="D243" s="237" t="s">
        <v>296</v>
      </c>
      <c r="E243" s="238" t="s">
        <v>297</v>
      </c>
      <c r="F243" s="239" t="s">
        <v>298</v>
      </c>
      <c r="G243" s="240" t="s">
        <v>299</v>
      </c>
      <c r="H243" s="241">
        <v>65.165999999999997</v>
      </c>
      <c r="I243" s="242"/>
      <c r="J243" s="243">
        <f>ROUND(I243*H243,2)</f>
        <v>0</v>
      </c>
      <c r="K243" s="239" t="s">
        <v>151</v>
      </c>
      <c r="L243" s="244"/>
      <c r="M243" s="245" t="s">
        <v>1</v>
      </c>
      <c r="N243" s="246" t="s">
        <v>39</v>
      </c>
      <c r="O243" s="71"/>
      <c r="P243" s="196">
        <f>O243*H243</f>
        <v>0</v>
      </c>
      <c r="Q243" s="196">
        <v>1</v>
      </c>
      <c r="R243" s="196">
        <f>Q243*H243</f>
        <v>65.165999999999997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198</v>
      </c>
      <c r="AT243" s="198" t="s">
        <v>296</v>
      </c>
      <c r="AU243" s="198" t="s">
        <v>84</v>
      </c>
      <c r="AY243" s="17" t="s">
        <v>138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7" t="s">
        <v>82</v>
      </c>
      <c r="BK243" s="199">
        <f>ROUND(I243*H243,2)</f>
        <v>0</v>
      </c>
      <c r="BL243" s="17" t="s">
        <v>144</v>
      </c>
      <c r="BM243" s="198" t="s">
        <v>300</v>
      </c>
    </row>
    <row r="244" spans="1:65" s="2" customFormat="1" ht="11.25">
      <c r="A244" s="34"/>
      <c r="B244" s="35"/>
      <c r="C244" s="36"/>
      <c r="D244" s="200" t="s">
        <v>146</v>
      </c>
      <c r="E244" s="36"/>
      <c r="F244" s="201" t="s">
        <v>298</v>
      </c>
      <c r="G244" s="36"/>
      <c r="H244" s="36"/>
      <c r="I244" s="202"/>
      <c r="J244" s="36"/>
      <c r="K244" s="36"/>
      <c r="L244" s="39"/>
      <c r="M244" s="203"/>
      <c r="N244" s="204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146</v>
      </c>
      <c r="AU244" s="17" t="s">
        <v>84</v>
      </c>
    </row>
    <row r="245" spans="1:65" s="14" customFormat="1" ht="11.25">
      <c r="B245" s="215"/>
      <c r="C245" s="216"/>
      <c r="D245" s="200" t="s">
        <v>154</v>
      </c>
      <c r="E245" s="216"/>
      <c r="F245" s="218" t="s">
        <v>301</v>
      </c>
      <c r="G245" s="216"/>
      <c r="H245" s="219">
        <v>65.165999999999997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154</v>
      </c>
      <c r="AU245" s="225" t="s">
        <v>84</v>
      </c>
      <c r="AV245" s="14" t="s">
        <v>84</v>
      </c>
      <c r="AW245" s="14" t="s">
        <v>4</v>
      </c>
      <c r="AX245" s="14" t="s">
        <v>82</v>
      </c>
      <c r="AY245" s="225" t="s">
        <v>138</v>
      </c>
    </row>
    <row r="246" spans="1:65" s="2" customFormat="1" ht="24.2" customHeight="1">
      <c r="A246" s="34"/>
      <c r="B246" s="35"/>
      <c r="C246" s="187" t="s">
        <v>302</v>
      </c>
      <c r="D246" s="187" t="s">
        <v>140</v>
      </c>
      <c r="E246" s="188" t="s">
        <v>303</v>
      </c>
      <c r="F246" s="189" t="s">
        <v>304</v>
      </c>
      <c r="G246" s="190" t="s">
        <v>150</v>
      </c>
      <c r="H246" s="191">
        <v>245.96</v>
      </c>
      <c r="I246" s="192"/>
      <c r="J246" s="193">
        <f>ROUND(I246*H246,2)</f>
        <v>0</v>
      </c>
      <c r="K246" s="189" t="s">
        <v>151</v>
      </c>
      <c r="L246" s="39"/>
      <c r="M246" s="194" t="s">
        <v>1</v>
      </c>
      <c r="N246" s="195" t="s">
        <v>39</v>
      </c>
      <c r="O246" s="71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8" t="s">
        <v>144</v>
      </c>
      <c r="AT246" s="198" t="s">
        <v>140</v>
      </c>
      <c r="AU246" s="198" t="s">
        <v>84</v>
      </c>
      <c r="AY246" s="17" t="s">
        <v>138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7" t="s">
        <v>82</v>
      </c>
      <c r="BK246" s="199">
        <f>ROUND(I246*H246,2)</f>
        <v>0</v>
      </c>
      <c r="BL246" s="17" t="s">
        <v>144</v>
      </c>
      <c r="BM246" s="198" t="s">
        <v>305</v>
      </c>
    </row>
    <row r="247" spans="1:65" s="2" customFormat="1" ht="19.5">
      <c r="A247" s="34"/>
      <c r="B247" s="35"/>
      <c r="C247" s="36"/>
      <c r="D247" s="200" t="s">
        <v>146</v>
      </c>
      <c r="E247" s="36"/>
      <c r="F247" s="201" t="s">
        <v>306</v>
      </c>
      <c r="G247" s="36"/>
      <c r="H247" s="36"/>
      <c r="I247" s="202"/>
      <c r="J247" s="36"/>
      <c r="K247" s="36"/>
      <c r="L247" s="39"/>
      <c r="M247" s="203"/>
      <c r="N247" s="204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146</v>
      </c>
      <c r="AU247" s="17" t="s">
        <v>84</v>
      </c>
    </row>
    <row r="248" spans="1:65" s="14" customFormat="1" ht="11.25">
      <c r="B248" s="215"/>
      <c r="C248" s="216"/>
      <c r="D248" s="200" t="s">
        <v>154</v>
      </c>
      <c r="E248" s="217" t="s">
        <v>1</v>
      </c>
      <c r="F248" s="218" t="s">
        <v>95</v>
      </c>
      <c r="G248" s="216"/>
      <c r="H248" s="219">
        <v>245.96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154</v>
      </c>
      <c r="AU248" s="225" t="s">
        <v>84</v>
      </c>
      <c r="AV248" s="14" t="s">
        <v>84</v>
      </c>
      <c r="AW248" s="14" t="s">
        <v>31</v>
      </c>
      <c r="AX248" s="14" t="s">
        <v>82</v>
      </c>
      <c r="AY248" s="225" t="s">
        <v>138</v>
      </c>
    </row>
    <row r="249" spans="1:65" s="2" customFormat="1" ht="24.2" customHeight="1">
      <c r="A249" s="34"/>
      <c r="B249" s="35"/>
      <c r="C249" s="187" t="s">
        <v>307</v>
      </c>
      <c r="D249" s="187" t="s">
        <v>140</v>
      </c>
      <c r="E249" s="188" t="s">
        <v>308</v>
      </c>
      <c r="F249" s="189" t="s">
        <v>309</v>
      </c>
      <c r="G249" s="190" t="s">
        <v>150</v>
      </c>
      <c r="H249" s="191">
        <v>245.96</v>
      </c>
      <c r="I249" s="192"/>
      <c r="J249" s="193">
        <f>ROUND(I249*H249,2)</f>
        <v>0</v>
      </c>
      <c r="K249" s="189" t="s">
        <v>151</v>
      </c>
      <c r="L249" s="39"/>
      <c r="M249" s="194" t="s">
        <v>1</v>
      </c>
      <c r="N249" s="195" t="s">
        <v>39</v>
      </c>
      <c r="O249" s="71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144</v>
      </c>
      <c r="AT249" s="198" t="s">
        <v>140</v>
      </c>
      <c r="AU249" s="198" t="s">
        <v>84</v>
      </c>
      <c r="AY249" s="17" t="s">
        <v>138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7" t="s">
        <v>82</v>
      </c>
      <c r="BK249" s="199">
        <f>ROUND(I249*H249,2)</f>
        <v>0</v>
      </c>
      <c r="BL249" s="17" t="s">
        <v>144</v>
      </c>
      <c r="BM249" s="198" t="s">
        <v>310</v>
      </c>
    </row>
    <row r="250" spans="1:65" s="2" customFormat="1" ht="19.5">
      <c r="A250" s="34"/>
      <c r="B250" s="35"/>
      <c r="C250" s="36"/>
      <c r="D250" s="200" t="s">
        <v>146</v>
      </c>
      <c r="E250" s="36"/>
      <c r="F250" s="201" t="s">
        <v>311</v>
      </c>
      <c r="G250" s="36"/>
      <c r="H250" s="36"/>
      <c r="I250" s="202"/>
      <c r="J250" s="36"/>
      <c r="K250" s="36"/>
      <c r="L250" s="39"/>
      <c r="M250" s="203"/>
      <c r="N250" s="204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146</v>
      </c>
      <c r="AU250" s="17" t="s">
        <v>84</v>
      </c>
    </row>
    <row r="251" spans="1:65" s="13" customFormat="1" ht="11.25">
      <c r="B251" s="205"/>
      <c r="C251" s="206"/>
      <c r="D251" s="200" t="s">
        <v>154</v>
      </c>
      <c r="E251" s="207" t="s">
        <v>1</v>
      </c>
      <c r="F251" s="208" t="s">
        <v>312</v>
      </c>
      <c r="G251" s="206"/>
      <c r="H251" s="207" t="s">
        <v>1</v>
      </c>
      <c r="I251" s="209"/>
      <c r="J251" s="206"/>
      <c r="K251" s="206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154</v>
      </c>
      <c r="AU251" s="214" t="s">
        <v>84</v>
      </c>
      <c r="AV251" s="13" t="s">
        <v>82</v>
      </c>
      <c r="AW251" s="13" t="s">
        <v>31</v>
      </c>
      <c r="AX251" s="13" t="s">
        <v>74</v>
      </c>
      <c r="AY251" s="214" t="s">
        <v>138</v>
      </c>
    </row>
    <row r="252" spans="1:65" s="14" customFormat="1" ht="11.25">
      <c r="B252" s="215"/>
      <c r="C252" s="216"/>
      <c r="D252" s="200" t="s">
        <v>154</v>
      </c>
      <c r="E252" s="217" t="s">
        <v>1</v>
      </c>
      <c r="F252" s="218" t="s">
        <v>95</v>
      </c>
      <c r="G252" s="216"/>
      <c r="H252" s="219">
        <v>245.96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154</v>
      </c>
      <c r="AU252" s="225" t="s">
        <v>84</v>
      </c>
      <c r="AV252" s="14" t="s">
        <v>84</v>
      </c>
      <c r="AW252" s="14" t="s">
        <v>31</v>
      </c>
      <c r="AX252" s="14" t="s">
        <v>82</v>
      </c>
      <c r="AY252" s="225" t="s">
        <v>138</v>
      </c>
    </row>
    <row r="253" spans="1:65" s="2" customFormat="1" ht="16.5" customHeight="1">
      <c r="A253" s="34"/>
      <c r="B253" s="35"/>
      <c r="C253" s="237" t="s">
        <v>313</v>
      </c>
      <c r="D253" s="237" t="s">
        <v>296</v>
      </c>
      <c r="E253" s="238" t="s">
        <v>314</v>
      </c>
      <c r="F253" s="239" t="s">
        <v>315</v>
      </c>
      <c r="G253" s="240" t="s">
        <v>316</v>
      </c>
      <c r="H253" s="241">
        <v>4.9189999999999996</v>
      </c>
      <c r="I253" s="242"/>
      <c r="J253" s="243">
        <f>ROUND(I253*H253,2)</f>
        <v>0</v>
      </c>
      <c r="K253" s="239" t="s">
        <v>151</v>
      </c>
      <c r="L253" s="244"/>
      <c r="M253" s="245" t="s">
        <v>1</v>
      </c>
      <c r="N253" s="246" t="s">
        <v>39</v>
      </c>
      <c r="O253" s="71"/>
      <c r="P253" s="196">
        <f>O253*H253</f>
        <v>0</v>
      </c>
      <c r="Q253" s="196">
        <v>1E-3</v>
      </c>
      <c r="R253" s="196">
        <f>Q253*H253</f>
        <v>4.9189999999999998E-3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198</v>
      </c>
      <c r="AT253" s="198" t="s">
        <v>296</v>
      </c>
      <c r="AU253" s="198" t="s">
        <v>84</v>
      </c>
      <c r="AY253" s="17" t="s">
        <v>138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7" t="s">
        <v>82</v>
      </c>
      <c r="BK253" s="199">
        <f>ROUND(I253*H253,2)</f>
        <v>0</v>
      </c>
      <c r="BL253" s="17" t="s">
        <v>144</v>
      </c>
      <c r="BM253" s="198" t="s">
        <v>317</v>
      </c>
    </row>
    <row r="254" spans="1:65" s="2" customFormat="1" ht="11.25">
      <c r="A254" s="34"/>
      <c r="B254" s="35"/>
      <c r="C254" s="36"/>
      <c r="D254" s="200" t="s">
        <v>146</v>
      </c>
      <c r="E254" s="36"/>
      <c r="F254" s="201" t="s">
        <v>315</v>
      </c>
      <c r="G254" s="36"/>
      <c r="H254" s="36"/>
      <c r="I254" s="202"/>
      <c r="J254" s="36"/>
      <c r="K254" s="36"/>
      <c r="L254" s="39"/>
      <c r="M254" s="203"/>
      <c r="N254" s="20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146</v>
      </c>
      <c r="AU254" s="17" t="s">
        <v>84</v>
      </c>
    </row>
    <row r="255" spans="1:65" s="14" customFormat="1" ht="11.25">
      <c r="B255" s="215"/>
      <c r="C255" s="216"/>
      <c r="D255" s="200" t="s">
        <v>154</v>
      </c>
      <c r="E255" s="216"/>
      <c r="F255" s="218" t="s">
        <v>318</v>
      </c>
      <c r="G255" s="216"/>
      <c r="H255" s="219">
        <v>4.9189999999999996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154</v>
      </c>
      <c r="AU255" s="225" t="s">
        <v>84</v>
      </c>
      <c r="AV255" s="14" t="s">
        <v>84</v>
      </c>
      <c r="AW255" s="14" t="s">
        <v>4</v>
      </c>
      <c r="AX255" s="14" t="s">
        <v>82</v>
      </c>
      <c r="AY255" s="225" t="s">
        <v>138</v>
      </c>
    </row>
    <row r="256" spans="1:65" s="2" customFormat="1" ht="24.2" customHeight="1">
      <c r="A256" s="34"/>
      <c r="B256" s="35"/>
      <c r="C256" s="187" t="s">
        <v>319</v>
      </c>
      <c r="D256" s="187" t="s">
        <v>140</v>
      </c>
      <c r="E256" s="188" t="s">
        <v>320</v>
      </c>
      <c r="F256" s="189" t="s">
        <v>321</v>
      </c>
      <c r="G256" s="190" t="s">
        <v>150</v>
      </c>
      <c r="H256" s="191">
        <v>461.005</v>
      </c>
      <c r="I256" s="192"/>
      <c r="J256" s="193">
        <f>ROUND(I256*H256,2)</f>
        <v>0</v>
      </c>
      <c r="K256" s="189" t="s">
        <v>151</v>
      </c>
      <c r="L256" s="39"/>
      <c r="M256" s="194" t="s">
        <v>1</v>
      </c>
      <c r="N256" s="195" t="s">
        <v>39</v>
      </c>
      <c r="O256" s="71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8" t="s">
        <v>144</v>
      </c>
      <c r="AT256" s="198" t="s">
        <v>140</v>
      </c>
      <c r="AU256" s="198" t="s">
        <v>84</v>
      </c>
      <c r="AY256" s="17" t="s">
        <v>138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7" t="s">
        <v>82</v>
      </c>
      <c r="BK256" s="199">
        <f>ROUND(I256*H256,2)</f>
        <v>0</v>
      </c>
      <c r="BL256" s="17" t="s">
        <v>144</v>
      </c>
      <c r="BM256" s="198" t="s">
        <v>322</v>
      </c>
    </row>
    <row r="257" spans="1:65" s="2" customFormat="1" ht="19.5">
      <c r="A257" s="34"/>
      <c r="B257" s="35"/>
      <c r="C257" s="36"/>
      <c r="D257" s="200" t="s">
        <v>146</v>
      </c>
      <c r="E257" s="36"/>
      <c r="F257" s="201" t="s">
        <v>323</v>
      </c>
      <c r="G257" s="36"/>
      <c r="H257" s="36"/>
      <c r="I257" s="202"/>
      <c r="J257" s="36"/>
      <c r="K257" s="36"/>
      <c r="L257" s="39"/>
      <c r="M257" s="203"/>
      <c r="N257" s="204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146</v>
      </c>
      <c r="AU257" s="17" t="s">
        <v>84</v>
      </c>
    </row>
    <row r="258" spans="1:65" s="13" customFormat="1" ht="11.25">
      <c r="B258" s="205"/>
      <c r="C258" s="206"/>
      <c r="D258" s="200" t="s">
        <v>154</v>
      </c>
      <c r="E258" s="207" t="s">
        <v>1</v>
      </c>
      <c r="F258" s="208" t="s">
        <v>312</v>
      </c>
      <c r="G258" s="206"/>
      <c r="H258" s="207" t="s">
        <v>1</v>
      </c>
      <c r="I258" s="209"/>
      <c r="J258" s="206"/>
      <c r="K258" s="206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154</v>
      </c>
      <c r="AU258" s="214" t="s">
        <v>84</v>
      </c>
      <c r="AV258" s="13" t="s">
        <v>82</v>
      </c>
      <c r="AW258" s="13" t="s">
        <v>31</v>
      </c>
      <c r="AX258" s="13" t="s">
        <v>74</v>
      </c>
      <c r="AY258" s="214" t="s">
        <v>138</v>
      </c>
    </row>
    <row r="259" spans="1:65" s="14" customFormat="1" ht="11.25">
      <c r="B259" s="215"/>
      <c r="C259" s="216"/>
      <c r="D259" s="200" t="s">
        <v>154</v>
      </c>
      <c r="E259" s="217" t="s">
        <v>1</v>
      </c>
      <c r="F259" s="218" t="s">
        <v>95</v>
      </c>
      <c r="G259" s="216"/>
      <c r="H259" s="219">
        <v>245.96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154</v>
      </c>
      <c r="AU259" s="225" t="s">
        <v>84</v>
      </c>
      <c r="AV259" s="14" t="s">
        <v>84</v>
      </c>
      <c r="AW259" s="14" t="s">
        <v>31</v>
      </c>
      <c r="AX259" s="14" t="s">
        <v>74</v>
      </c>
      <c r="AY259" s="225" t="s">
        <v>138</v>
      </c>
    </row>
    <row r="260" spans="1:65" s="13" customFormat="1" ht="11.25">
      <c r="B260" s="205"/>
      <c r="C260" s="206"/>
      <c r="D260" s="200" t="s">
        <v>154</v>
      </c>
      <c r="E260" s="207" t="s">
        <v>1</v>
      </c>
      <c r="F260" s="208" t="s">
        <v>324</v>
      </c>
      <c r="G260" s="206"/>
      <c r="H260" s="207" t="s">
        <v>1</v>
      </c>
      <c r="I260" s="209"/>
      <c r="J260" s="206"/>
      <c r="K260" s="206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154</v>
      </c>
      <c r="AU260" s="214" t="s">
        <v>84</v>
      </c>
      <c r="AV260" s="13" t="s">
        <v>82</v>
      </c>
      <c r="AW260" s="13" t="s">
        <v>31</v>
      </c>
      <c r="AX260" s="13" t="s">
        <v>74</v>
      </c>
      <c r="AY260" s="214" t="s">
        <v>138</v>
      </c>
    </row>
    <row r="261" spans="1:65" s="14" customFormat="1" ht="11.25">
      <c r="B261" s="215"/>
      <c r="C261" s="216"/>
      <c r="D261" s="200" t="s">
        <v>154</v>
      </c>
      <c r="E261" s="217" t="s">
        <v>1</v>
      </c>
      <c r="F261" s="218" t="s">
        <v>325</v>
      </c>
      <c r="G261" s="216"/>
      <c r="H261" s="219">
        <v>215.04499999999999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154</v>
      </c>
      <c r="AU261" s="225" t="s">
        <v>84</v>
      </c>
      <c r="AV261" s="14" t="s">
        <v>84</v>
      </c>
      <c r="AW261" s="14" t="s">
        <v>31</v>
      </c>
      <c r="AX261" s="14" t="s">
        <v>74</v>
      </c>
      <c r="AY261" s="225" t="s">
        <v>138</v>
      </c>
    </row>
    <row r="262" spans="1:65" s="15" customFormat="1" ht="11.25">
      <c r="B262" s="226"/>
      <c r="C262" s="227"/>
      <c r="D262" s="200" t="s">
        <v>154</v>
      </c>
      <c r="E262" s="228" t="s">
        <v>1</v>
      </c>
      <c r="F262" s="229" t="s">
        <v>161</v>
      </c>
      <c r="G262" s="227"/>
      <c r="H262" s="230">
        <v>461.005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154</v>
      </c>
      <c r="AU262" s="236" t="s">
        <v>84</v>
      </c>
      <c r="AV262" s="15" t="s">
        <v>144</v>
      </c>
      <c r="AW262" s="15" t="s">
        <v>31</v>
      </c>
      <c r="AX262" s="15" t="s">
        <v>82</v>
      </c>
      <c r="AY262" s="236" t="s">
        <v>138</v>
      </c>
    </row>
    <row r="263" spans="1:65" s="12" customFormat="1" ht="22.9" customHeight="1">
      <c r="B263" s="171"/>
      <c r="C263" s="172"/>
      <c r="D263" s="173" t="s">
        <v>73</v>
      </c>
      <c r="E263" s="185" t="s">
        <v>162</v>
      </c>
      <c r="F263" s="185" t="s">
        <v>326</v>
      </c>
      <c r="G263" s="172"/>
      <c r="H263" s="172"/>
      <c r="I263" s="175"/>
      <c r="J263" s="186">
        <f>BK263</f>
        <v>0</v>
      </c>
      <c r="K263" s="172"/>
      <c r="L263" s="177"/>
      <c r="M263" s="178"/>
      <c r="N263" s="179"/>
      <c r="O263" s="179"/>
      <c r="P263" s="180">
        <f>SUM(P264:P279)</f>
        <v>0</v>
      </c>
      <c r="Q263" s="179"/>
      <c r="R263" s="180">
        <f>SUM(R264:R279)</f>
        <v>6.1728918599999991</v>
      </c>
      <c r="S263" s="179"/>
      <c r="T263" s="181">
        <f>SUM(T264:T279)</f>
        <v>0</v>
      </c>
      <c r="AR263" s="182" t="s">
        <v>82</v>
      </c>
      <c r="AT263" s="183" t="s">
        <v>73</v>
      </c>
      <c r="AU263" s="183" t="s">
        <v>82</v>
      </c>
      <c r="AY263" s="182" t="s">
        <v>138</v>
      </c>
      <c r="BK263" s="184">
        <f>SUM(BK264:BK279)</f>
        <v>0</v>
      </c>
    </row>
    <row r="264" spans="1:65" s="2" customFormat="1" ht="24.2" customHeight="1">
      <c r="A264" s="34"/>
      <c r="B264" s="35"/>
      <c r="C264" s="187" t="s">
        <v>327</v>
      </c>
      <c r="D264" s="187" t="s">
        <v>140</v>
      </c>
      <c r="E264" s="188" t="s">
        <v>328</v>
      </c>
      <c r="F264" s="189" t="s">
        <v>329</v>
      </c>
      <c r="G264" s="190" t="s">
        <v>90</v>
      </c>
      <c r="H264" s="191">
        <v>2.0819999999999999</v>
      </c>
      <c r="I264" s="192"/>
      <c r="J264" s="193">
        <f>ROUND(I264*H264,2)</f>
        <v>0</v>
      </c>
      <c r="K264" s="189" t="s">
        <v>151</v>
      </c>
      <c r="L264" s="39"/>
      <c r="M264" s="194" t="s">
        <v>1</v>
      </c>
      <c r="N264" s="195" t="s">
        <v>39</v>
      </c>
      <c r="O264" s="71"/>
      <c r="P264" s="196">
        <f>O264*H264</f>
        <v>0</v>
      </c>
      <c r="Q264" s="196">
        <v>2.8332299999999999</v>
      </c>
      <c r="R264" s="196">
        <f>Q264*H264</f>
        <v>5.8987848599999992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144</v>
      </c>
      <c r="AT264" s="198" t="s">
        <v>140</v>
      </c>
      <c r="AU264" s="198" t="s">
        <v>84</v>
      </c>
      <c r="AY264" s="17" t="s">
        <v>138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82</v>
      </c>
      <c r="BK264" s="199">
        <f>ROUND(I264*H264,2)</f>
        <v>0</v>
      </c>
      <c r="BL264" s="17" t="s">
        <v>144</v>
      </c>
      <c r="BM264" s="198" t="s">
        <v>330</v>
      </c>
    </row>
    <row r="265" spans="1:65" s="2" customFormat="1" ht="48.75">
      <c r="A265" s="34"/>
      <c r="B265" s="35"/>
      <c r="C265" s="36"/>
      <c r="D265" s="200" t="s">
        <v>146</v>
      </c>
      <c r="E265" s="36"/>
      <c r="F265" s="201" t="s">
        <v>331</v>
      </c>
      <c r="G265" s="36"/>
      <c r="H265" s="36"/>
      <c r="I265" s="202"/>
      <c r="J265" s="36"/>
      <c r="K265" s="36"/>
      <c r="L265" s="39"/>
      <c r="M265" s="203"/>
      <c r="N265" s="204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146</v>
      </c>
      <c r="AU265" s="17" t="s">
        <v>84</v>
      </c>
    </row>
    <row r="266" spans="1:65" s="13" customFormat="1" ht="11.25">
      <c r="B266" s="205"/>
      <c r="C266" s="206"/>
      <c r="D266" s="200" t="s">
        <v>154</v>
      </c>
      <c r="E266" s="207" t="s">
        <v>1</v>
      </c>
      <c r="F266" s="208" t="s">
        <v>167</v>
      </c>
      <c r="G266" s="206"/>
      <c r="H266" s="207" t="s">
        <v>1</v>
      </c>
      <c r="I266" s="209"/>
      <c r="J266" s="206"/>
      <c r="K266" s="206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154</v>
      </c>
      <c r="AU266" s="214" t="s">
        <v>84</v>
      </c>
      <c r="AV266" s="13" t="s">
        <v>82</v>
      </c>
      <c r="AW266" s="13" t="s">
        <v>31</v>
      </c>
      <c r="AX266" s="13" t="s">
        <v>74</v>
      </c>
      <c r="AY266" s="214" t="s">
        <v>138</v>
      </c>
    </row>
    <row r="267" spans="1:65" s="14" customFormat="1" ht="11.25">
      <c r="B267" s="215"/>
      <c r="C267" s="216"/>
      <c r="D267" s="200" t="s">
        <v>154</v>
      </c>
      <c r="E267" s="217" t="s">
        <v>1</v>
      </c>
      <c r="F267" s="218" t="s">
        <v>332</v>
      </c>
      <c r="G267" s="216"/>
      <c r="H267" s="219">
        <v>2.0819999999999999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154</v>
      </c>
      <c r="AU267" s="225" t="s">
        <v>84</v>
      </c>
      <c r="AV267" s="14" t="s">
        <v>84</v>
      </c>
      <c r="AW267" s="14" t="s">
        <v>31</v>
      </c>
      <c r="AX267" s="14" t="s">
        <v>82</v>
      </c>
      <c r="AY267" s="225" t="s">
        <v>138</v>
      </c>
    </row>
    <row r="268" spans="1:65" s="2" customFormat="1" ht="21.75" customHeight="1">
      <c r="A268" s="34"/>
      <c r="B268" s="35"/>
      <c r="C268" s="187" t="s">
        <v>333</v>
      </c>
      <c r="D268" s="187" t="s">
        <v>140</v>
      </c>
      <c r="E268" s="188" t="s">
        <v>334</v>
      </c>
      <c r="F268" s="189" t="s">
        <v>335</v>
      </c>
      <c r="G268" s="190" t="s">
        <v>150</v>
      </c>
      <c r="H268" s="191">
        <v>12.46</v>
      </c>
      <c r="I268" s="192"/>
      <c r="J268" s="193">
        <f>ROUND(I268*H268,2)</f>
        <v>0</v>
      </c>
      <c r="K268" s="189" t="s">
        <v>151</v>
      </c>
      <c r="L268" s="39"/>
      <c r="M268" s="194" t="s">
        <v>1</v>
      </c>
      <c r="N268" s="195" t="s">
        <v>39</v>
      </c>
      <c r="O268" s="71"/>
      <c r="P268" s="196">
        <f>O268*H268</f>
        <v>0</v>
      </c>
      <c r="Q268" s="196">
        <v>8.6499999999999997E-3</v>
      </c>
      <c r="R268" s="196">
        <f>Q268*H268</f>
        <v>0.107779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144</v>
      </c>
      <c r="AT268" s="198" t="s">
        <v>140</v>
      </c>
      <c r="AU268" s="198" t="s">
        <v>84</v>
      </c>
      <c r="AY268" s="17" t="s">
        <v>138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7" t="s">
        <v>82</v>
      </c>
      <c r="BK268" s="199">
        <f>ROUND(I268*H268,2)</f>
        <v>0</v>
      </c>
      <c r="BL268" s="17" t="s">
        <v>144</v>
      </c>
      <c r="BM268" s="198" t="s">
        <v>336</v>
      </c>
    </row>
    <row r="269" spans="1:65" s="2" customFormat="1" ht="48.75">
      <c r="A269" s="34"/>
      <c r="B269" s="35"/>
      <c r="C269" s="36"/>
      <c r="D269" s="200" t="s">
        <v>146</v>
      </c>
      <c r="E269" s="36"/>
      <c r="F269" s="201" t="s">
        <v>337</v>
      </c>
      <c r="G269" s="36"/>
      <c r="H269" s="36"/>
      <c r="I269" s="202"/>
      <c r="J269" s="36"/>
      <c r="K269" s="36"/>
      <c r="L269" s="39"/>
      <c r="M269" s="203"/>
      <c r="N269" s="204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146</v>
      </c>
      <c r="AU269" s="17" t="s">
        <v>84</v>
      </c>
    </row>
    <row r="270" spans="1:65" s="13" customFormat="1" ht="11.25">
      <c r="B270" s="205"/>
      <c r="C270" s="206"/>
      <c r="D270" s="200" t="s">
        <v>154</v>
      </c>
      <c r="E270" s="207" t="s">
        <v>1</v>
      </c>
      <c r="F270" s="208" t="s">
        <v>167</v>
      </c>
      <c r="G270" s="206"/>
      <c r="H270" s="207" t="s">
        <v>1</v>
      </c>
      <c r="I270" s="209"/>
      <c r="J270" s="206"/>
      <c r="K270" s="206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154</v>
      </c>
      <c r="AU270" s="214" t="s">
        <v>84</v>
      </c>
      <c r="AV270" s="13" t="s">
        <v>82</v>
      </c>
      <c r="AW270" s="13" t="s">
        <v>31</v>
      </c>
      <c r="AX270" s="13" t="s">
        <v>74</v>
      </c>
      <c r="AY270" s="214" t="s">
        <v>138</v>
      </c>
    </row>
    <row r="271" spans="1:65" s="14" customFormat="1" ht="11.25">
      <c r="B271" s="215"/>
      <c r="C271" s="216"/>
      <c r="D271" s="200" t="s">
        <v>154</v>
      </c>
      <c r="E271" s="217" t="s">
        <v>1</v>
      </c>
      <c r="F271" s="218" t="s">
        <v>338</v>
      </c>
      <c r="G271" s="216"/>
      <c r="H271" s="219">
        <v>12.46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154</v>
      </c>
      <c r="AU271" s="225" t="s">
        <v>84</v>
      </c>
      <c r="AV271" s="14" t="s">
        <v>84</v>
      </c>
      <c r="AW271" s="14" t="s">
        <v>31</v>
      </c>
      <c r="AX271" s="14" t="s">
        <v>82</v>
      </c>
      <c r="AY271" s="225" t="s">
        <v>138</v>
      </c>
    </row>
    <row r="272" spans="1:65" s="2" customFormat="1" ht="21.75" customHeight="1">
      <c r="A272" s="34"/>
      <c r="B272" s="35"/>
      <c r="C272" s="187" t="s">
        <v>339</v>
      </c>
      <c r="D272" s="187" t="s">
        <v>140</v>
      </c>
      <c r="E272" s="188" t="s">
        <v>340</v>
      </c>
      <c r="F272" s="189" t="s">
        <v>341</v>
      </c>
      <c r="G272" s="190" t="s">
        <v>150</v>
      </c>
      <c r="H272" s="191">
        <v>12.46</v>
      </c>
      <c r="I272" s="192"/>
      <c r="J272" s="193">
        <f>ROUND(I272*H272,2)</f>
        <v>0</v>
      </c>
      <c r="K272" s="189" t="s">
        <v>151</v>
      </c>
      <c r="L272" s="39"/>
      <c r="M272" s="194" t="s">
        <v>1</v>
      </c>
      <c r="N272" s="195" t="s">
        <v>39</v>
      </c>
      <c r="O272" s="71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8" t="s">
        <v>144</v>
      </c>
      <c r="AT272" s="198" t="s">
        <v>140</v>
      </c>
      <c r="AU272" s="198" t="s">
        <v>84</v>
      </c>
      <c r="AY272" s="17" t="s">
        <v>138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7" t="s">
        <v>82</v>
      </c>
      <c r="BK272" s="199">
        <f>ROUND(I272*H272,2)</f>
        <v>0</v>
      </c>
      <c r="BL272" s="17" t="s">
        <v>144</v>
      </c>
      <c r="BM272" s="198" t="s">
        <v>342</v>
      </c>
    </row>
    <row r="273" spans="1:65" s="2" customFormat="1" ht="48.75">
      <c r="A273" s="34"/>
      <c r="B273" s="35"/>
      <c r="C273" s="36"/>
      <c r="D273" s="200" t="s">
        <v>146</v>
      </c>
      <c r="E273" s="36"/>
      <c r="F273" s="201" t="s">
        <v>343</v>
      </c>
      <c r="G273" s="36"/>
      <c r="H273" s="36"/>
      <c r="I273" s="202"/>
      <c r="J273" s="36"/>
      <c r="K273" s="36"/>
      <c r="L273" s="39"/>
      <c r="M273" s="203"/>
      <c r="N273" s="204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146</v>
      </c>
      <c r="AU273" s="17" t="s">
        <v>84</v>
      </c>
    </row>
    <row r="274" spans="1:65" s="13" customFormat="1" ht="11.25">
      <c r="B274" s="205"/>
      <c r="C274" s="206"/>
      <c r="D274" s="200" t="s">
        <v>154</v>
      </c>
      <c r="E274" s="207" t="s">
        <v>1</v>
      </c>
      <c r="F274" s="208" t="s">
        <v>167</v>
      </c>
      <c r="G274" s="206"/>
      <c r="H274" s="207" t="s">
        <v>1</v>
      </c>
      <c r="I274" s="209"/>
      <c r="J274" s="206"/>
      <c r="K274" s="206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154</v>
      </c>
      <c r="AU274" s="214" t="s">
        <v>84</v>
      </c>
      <c r="AV274" s="13" t="s">
        <v>82</v>
      </c>
      <c r="AW274" s="13" t="s">
        <v>31</v>
      </c>
      <c r="AX274" s="13" t="s">
        <v>74</v>
      </c>
      <c r="AY274" s="214" t="s">
        <v>138</v>
      </c>
    </row>
    <row r="275" spans="1:65" s="14" customFormat="1" ht="11.25">
      <c r="B275" s="215"/>
      <c r="C275" s="216"/>
      <c r="D275" s="200" t="s">
        <v>154</v>
      </c>
      <c r="E275" s="217" t="s">
        <v>1</v>
      </c>
      <c r="F275" s="218" t="s">
        <v>338</v>
      </c>
      <c r="G275" s="216"/>
      <c r="H275" s="219">
        <v>12.46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154</v>
      </c>
      <c r="AU275" s="225" t="s">
        <v>84</v>
      </c>
      <c r="AV275" s="14" t="s">
        <v>84</v>
      </c>
      <c r="AW275" s="14" t="s">
        <v>31</v>
      </c>
      <c r="AX275" s="14" t="s">
        <v>82</v>
      </c>
      <c r="AY275" s="225" t="s">
        <v>138</v>
      </c>
    </row>
    <row r="276" spans="1:65" s="2" customFormat="1" ht="24.2" customHeight="1">
      <c r="A276" s="34"/>
      <c r="B276" s="35"/>
      <c r="C276" s="187" t="s">
        <v>344</v>
      </c>
      <c r="D276" s="187" t="s">
        <v>140</v>
      </c>
      <c r="E276" s="188" t="s">
        <v>345</v>
      </c>
      <c r="F276" s="189" t="s">
        <v>346</v>
      </c>
      <c r="G276" s="190" t="s">
        <v>299</v>
      </c>
      <c r="H276" s="191">
        <v>0.16</v>
      </c>
      <c r="I276" s="192"/>
      <c r="J276" s="193">
        <f>ROUND(I276*H276,2)</f>
        <v>0</v>
      </c>
      <c r="K276" s="189" t="s">
        <v>151</v>
      </c>
      <c r="L276" s="39"/>
      <c r="M276" s="194" t="s">
        <v>1</v>
      </c>
      <c r="N276" s="195" t="s">
        <v>39</v>
      </c>
      <c r="O276" s="71"/>
      <c r="P276" s="196">
        <f>O276*H276</f>
        <v>0</v>
      </c>
      <c r="Q276" s="196">
        <v>1.03955</v>
      </c>
      <c r="R276" s="196">
        <f>Q276*H276</f>
        <v>0.166328</v>
      </c>
      <c r="S276" s="196">
        <v>0</v>
      </c>
      <c r="T276" s="19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8" t="s">
        <v>144</v>
      </c>
      <c r="AT276" s="198" t="s">
        <v>140</v>
      </c>
      <c r="AU276" s="198" t="s">
        <v>84</v>
      </c>
      <c r="AY276" s="17" t="s">
        <v>138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7" t="s">
        <v>82</v>
      </c>
      <c r="BK276" s="199">
        <f>ROUND(I276*H276,2)</f>
        <v>0</v>
      </c>
      <c r="BL276" s="17" t="s">
        <v>144</v>
      </c>
      <c r="BM276" s="198" t="s">
        <v>347</v>
      </c>
    </row>
    <row r="277" spans="1:65" s="2" customFormat="1" ht="48.75">
      <c r="A277" s="34"/>
      <c r="B277" s="35"/>
      <c r="C277" s="36"/>
      <c r="D277" s="200" t="s">
        <v>146</v>
      </c>
      <c r="E277" s="36"/>
      <c r="F277" s="201" t="s">
        <v>348</v>
      </c>
      <c r="G277" s="36"/>
      <c r="H277" s="36"/>
      <c r="I277" s="202"/>
      <c r="J277" s="36"/>
      <c r="K277" s="36"/>
      <c r="L277" s="39"/>
      <c r="M277" s="203"/>
      <c r="N277" s="204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146</v>
      </c>
      <c r="AU277" s="17" t="s">
        <v>84</v>
      </c>
    </row>
    <row r="278" spans="1:65" s="13" customFormat="1" ht="11.25">
      <c r="B278" s="205"/>
      <c r="C278" s="206"/>
      <c r="D278" s="200" t="s">
        <v>154</v>
      </c>
      <c r="E278" s="207" t="s">
        <v>1</v>
      </c>
      <c r="F278" s="208" t="s">
        <v>349</v>
      </c>
      <c r="G278" s="206"/>
      <c r="H278" s="207" t="s">
        <v>1</v>
      </c>
      <c r="I278" s="209"/>
      <c r="J278" s="206"/>
      <c r="K278" s="206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154</v>
      </c>
      <c r="AU278" s="214" t="s">
        <v>84</v>
      </c>
      <c r="AV278" s="13" t="s">
        <v>82</v>
      </c>
      <c r="AW278" s="13" t="s">
        <v>31</v>
      </c>
      <c r="AX278" s="13" t="s">
        <v>74</v>
      </c>
      <c r="AY278" s="214" t="s">
        <v>138</v>
      </c>
    </row>
    <row r="279" spans="1:65" s="14" customFormat="1" ht="11.25">
      <c r="B279" s="215"/>
      <c r="C279" s="216"/>
      <c r="D279" s="200" t="s">
        <v>154</v>
      </c>
      <c r="E279" s="217" t="s">
        <v>1</v>
      </c>
      <c r="F279" s="218" t="s">
        <v>350</v>
      </c>
      <c r="G279" s="216"/>
      <c r="H279" s="219">
        <v>0.16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154</v>
      </c>
      <c r="AU279" s="225" t="s">
        <v>84</v>
      </c>
      <c r="AV279" s="14" t="s">
        <v>84</v>
      </c>
      <c r="AW279" s="14" t="s">
        <v>31</v>
      </c>
      <c r="AX279" s="14" t="s">
        <v>82</v>
      </c>
      <c r="AY279" s="225" t="s">
        <v>138</v>
      </c>
    </row>
    <row r="280" spans="1:65" s="12" customFormat="1" ht="22.9" customHeight="1">
      <c r="B280" s="171"/>
      <c r="C280" s="172"/>
      <c r="D280" s="173" t="s">
        <v>73</v>
      </c>
      <c r="E280" s="185" t="s">
        <v>144</v>
      </c>
      <c r="F280" s="185" t="s">
        <v>351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SUM(P281:P316)</f>
        <v>0</v>
      </c>
      <c r="Q280" s="179"/>
      <c r="R280" s="180">
        <f>SUM(R281:R316)</f>
        <v>41.904168220000003</v>
      </c>
      <c r="S280" s="179"/>
      <c r="T280" s="181">
        <f>SUM(T281:T316)</f>
        <v>0</v>
      </c>
      <c r="AR280" s="182" t="s">
        <v>82</v>
      </c>
      <c r="AT280" s="183" t="s">
        <v>73</v>
      </c>
      <c r="AU280" s="183" t="s">
        <v>82</v>
      </c>
      <c r="AY280" s="182" t="s">
        <v>138</v>
      </c>
      <c r="BK280" s="184">
        <f>SUM(BK281:BK316)</f>
        <v>0</v>
      </c>
    </row>
    <row r="281" spans="1:65" s="2" customFormat="1" ht="24.2" customHeight="1">
      <c r="A281" s="34"/>
      <c r="B281" s="35"/>
      <c r="C281" s="187" t="s">
        <v>352</v>
      </c>
      <c r="D281" s="187" t="s">
        <v>140</v>
      </c>
      <c r="E281" s="188" t="s">
        <v>353</v>
      </c>
      <c r="F281" s="189" t="s">
        <v>354</v>
      </c>
      <c r="G281" s="190" t="s">
        <v>150</v>
      </c>
      <c r="H281" s="191">
        <v>5.49</v>
      </c>
      <c r="I281" s="192"/>
      <c r="J281" s="193">
        <f>ROUND(I281*H281,2)</f>
        <v>0</v>
      </c>
      <c r="K281" s="189" t="s">
        <v>151</v>
      </c>
      <c r="L281" s="39"/>
      <c r="M281" s="194" t="s">
        <v>1</v>
      </c>
      <c r="N281" s="195" t="s">
        <v>39</v>
      </c>
      <c r="O281" s="71"/>
      <c r="P281" s="196">
        <f>O281*H281</f>
        <v>0</v>
      </c>
      <c r="Q281" s="196">
        <v>0.22797999999999999</v>
      </c>
      <c r="R281" s="196">
        <f>Q281*H281</f>
        <v>1.2516102</v>
      </c>
      <c r="S281" s="196">
        <v>0</v>
      </c>
      <c r="T281" s="19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8" t="s">
        <v>144</v>
      </c>
      <c r="AT281" s="198" t="s">
        <v>140</v>
      </c>
      <c r="AU281" s="198" t="s">
        <v>84</v>
      </c>
      <c r="AY281" s="17" t="s">
        <v>138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82</v>
      </c>
      <c r="BK281" s="199">
        <f>ROUND(I281*H281,2)</f>
        <v>0</v>
      </c>
      <c r="BL281" s="17" t="s">
        <v>144</v>
      </c>
      <c r="BM281" s="198" t="s">
        <v>355</v>
      </c>
    </row>
    <row r="282" spans="1:65" s="2" customFormat="1" ht="19.5">
      <c r="A282" s="34"/>
      <c r="B282" s="35"/>
      <c r="C282" s="36"/>
      <c r="D282" s="200" t="s">
        <v>146</v>
      </c>
      <c r="E282" s="36"/>
      <c r="F282" s="201" t="s">
        <v>356</v>
      </c>
      <c r="G282" s="36"/>
      <c r="H282" s="36"/>
      <c r="I282" s="202"/>
      <c r="J282" s="36"/>
      <c r="K282" s="36"/>
      <c r="L282" s="39"/>
      <c r="M282" s="203"/>
      <c r="N282" s="204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146</v>
      </c>
      <c r="AU282" s="17" t="s">
        <v>84</v>
      </c>
    </row>
    <row r="283" spans="1:65" s="13" customFormat="1" ht="11.25">
      <c r="B283" s="205"/>
      <c r="C283" s="206"/>
      <c r="D283" s="200" t="s">
        <v>154</v>
      </c>
      <c r="E283" s="207" t="s">
        <v>1</v>
      </c>
      <c r="F283" s="208" t="s">
        <v>167</v>
      </c>
      <c r="G283" s="206"/>
      <c r="H283" s="207" t="s">
        <v>1</v>
      </c>
      <c r="I283" s="209"/>
      <c r="J283" s="206"/>
      <c r="K283" s="206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154</v>
      </c>
      <c r="AU283" s="214" t="s">
        <v>84</v>
      </c>
      <c r="AV283" s="13" t="s">
        <v>82</v>
      </c>
      <c r="AW283" s="13" t="s">
        <v>31</v>
      </c>
      <c r="AX283" s="13" t="s">
        <v>74</v>
      </c>
      <c r="AY283" s="214" t="s">
        <v>138</v>
      </c>
    </row>
    <row r="284" spans="1:65" s="14" customFormat="1" ht="11.25">
      <c r="B284" s="215"/>
      <c r="C284" s="216"/>
      <c r="D284" s="200" t="s">
        <v>154</v>
      </c>
      <c r="E284" s="217" t="s">
        <v>1</v>
      </c>
      <c r="F284" s="218" t="s">
        <v>357</v>
      </c>
      <c r="G284" s="216"/>
      <c r="H284" s="219">
        <v>1.75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154</v>
      </c>
      <c r="AU284" s="225" t="s">
        <v>84</v>
      </c>
      <c r="AV284" s="14" t="s">
        <v>84</v>
      </c>
      <c r="AW284" s="14" t="s">
        <v>31</v>
      </c>
      <c r="AX284" s="14" t="s">
        <v>74</v>
      </c>
      <c r="AY284" s="225" t="s">
        <v>138</v>
      </c>
    </row>
    <row r="285" spans="1:65" s="13" customFormat="1" ht="11.25">
      <c r="B285" s="205"/>
      <c r="C285" s="206"/>
      <c r="D285" s="200" t="s">
        <v>154</v>
      </c>
      <c r="E285" s="207" t="s">
        <v>1</v>
      </c>
      <c r="F285" s="208" t="s">
        <v>358</v>
      </c>
      <c r="G285" s="206"/>
      <c r="H285" s="207" t="s">
        <v>1</v>
      </c>
      <c r="I285" s="209"/>
      <c r="J285" s="206"/>
      <c r="K285" s="206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154</v>
      </c>
      <c r="AU285" s="214" t="s">
        <v>84</v>
      </c>
      <c r="AV285" s="13" t="s">
        <v>82</v>
      </c>
      <c r="AW285" s="13" t="s">
        <v>31</v>
      </c>
      <c r="AX285" s="13" t="s">
        <v>74</v>
      </c>
      <c r="AY285" s="214" t="s">
        <v>138</v>
      </c>
    </row>
    <row r="286" spans="1:65" s="14" customFormat="1" ht="11.25">
      <c r="B286" s="215"/>
      <c r="C286" s="216"/>
      <c r="D286" s="200" t="s">
        <v>154</v>
      </c>
      <c r="E286" s="217" t="s">
        <v>1</v>
      </c>
      <c r="F286" s="218" t="s">
        <v>359</v>
      </c>
      <c r="G286" s="216"/>
      <c r="H286" s="219">
        <v>3.74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154</v>
      </c>
      <c r="AU286" s="225" t="s">
        <v>84</v>
      </c>
      <c r="AV286" s="14" t="s">
        <v>84</v>
      </c>
      <c r="AW286" s="14" t="s">
        <v>31</v>
      </c>
      <c r="AX286" s="14" t="s">
        <v>74</v>
      </c>
      <c r="AY286" s="225" t="s">
        <v>138</v>
      </c>
    </row>
    <row r="287" spans="1:65" s="15" customFormat="1" ht="11.25">
      <c r="B287" s="226"/>
      <c r="C287" s="227"/>
      <c r="D287" s="200" t="s">
        <v>154</v>
      </c>
      <c r="E287" s="228" t="s">
        <v>1</v>
      </c>
      <c r="F287" s="229" t="s">
        <v>161</v>
      </c>
      <c r="G287" s="227"/>
      <c r="H287" s="230">
        <v>5.49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154</v>
      </c>
      <c r="AU287" s="236" t="s">
        <v>84</v>
      </c>
      <c r="AV287" s="15" t="s">
        <v>144</v>
      </c>
      <c r="AW287" s="15" t="s">
        <v>31</v>
      </c>
      <c r="AX287" s="15" t="s">
        <v>82</v>
      </c>
      <c r="AY287" s="236" t="s">
        <v>138</v>
      </c>
    </row>
    <row r="288" spans="1:65" s="2" customFormat="1" ht="24.2" customHeight="1">
      <c r="A288" s="34"/>
      <c r="B288" s="35"/>
      <c r="C288" s="187" t="s">
        <v>360</v>
      </c>
      <c r="D288" s="187" t="s">
        <v>140</v>
      </c>
      <c r="E288" s="188" t="s">
        <v>361</v>
      </c>
      <c r="F288" s="189" t="s">
        <v>362</v>
      </c>
      <c r="G288" s="190" t="s">
        <v>90</v>
      </c>
      <c r="H288" s="191">
        <v>10.426</v>
      </c>
      <c r="I288" s="192"/>
      <c r="J288" s="193">
        <f>ROUND(I288*H288,2)</f>
        <v>0</v>
      </c>
      <c r="K288" s="189" t="s">
        <v>151</v>
      </c>
      <c r="L288" s="39"/>
      <c r="M288" s="194" t="s">
        <v>1</v>
      </c>
      <c r="N288" s="195" t="s">
        <v>39</v>
      </c>
      <c r="O288" s="71"/>
      <c r="P288" s="196">
        <f>O288*H288</f>
        <v>0</v>
      </c>
      <c r="Q288" s="196">
        <v>1.8907700000000001</v>
      </c>
      <c r="R288" s="196">
        <f>Q288*H288</f>
        <v>19.713168020000001</v>
      </c>
      <c r="S288" s="196">
        <v>0</v>
      </c>
      <c r="T288" s="19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8" t="s">
        <v>144</v>
      </c>
      <c r="AT288" s="198" t="s">
        <v>140</v>
      </c>
      <c r="AU288" s="198" t="s">
        <v>84</v>
      </c>
      <c r="AY288" s="17" t="s">
        <v>138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7" t="s">
        <v>82</v>
      </c>
      <c r="BK288" s="199">
        <f>ROUND(I288*H288,2)</f>
        <v>0</v>
      </c>
      <c r="BL288" s="17" t="s">
        <v>144</v>
      </c>
      <c r="BM288" s="198" t="s">
        <v>363</v>
      </c>
    </row>
    <row r="289" spans="1:65" s="2" customFormat="1" ht="19.5">
      <c r="A289" s="34"/>
      <c r="B289" s="35"/>
      <c r="C289" s="36"/>
      <c r="D289" s="200" t="s">
        <v>146</v>
      </c>
      <c r="E289" s="36"/>
      <c r="F289" s="201" t="s">
        <v>364</v>
      </c>
      <c r="G289" s="36"/>
      <c r="H289" s="36"/>
      <c r="I289" s="202"/>
      <c r="J289" s="36"/>
      <c r="K289" s="36"/>
      <c r="L289" s="39"/>
      <c r="M289" s="203"/>
      <c r="N289" s="204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146</v>
      </c>
      <c r="AU289" s="17" t="s">
        <v>84</v>
      </c>
    </row>
    <row r="290" spans="1:65" s="13" customFormat="1" ht="11.25">
      <c r="B290" s="205"/>
      <c r="C290" s="206"/>
      <c r="D290" s="200" t="s">
        <v>154</v>
      </c>
      <c r="E290" s="207" t="s">
        <v>1</v>
      </c>
      <c r="F290" s="208" t="s">
        <v>365</v>
      </c>
      <c r="G290" s="206"/>
      <c r="H290" s="207" t="s">
        <v>1</v>
      </c>
      <c r="I290" s="209"/>
      <c r="J290" s="206"/>
      <c r="K290" s="206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154</v>
      </c>
      <c r="AU290" s="214" t="s">
        <v>84</v>
      </c>
      <c r="AV290" s="13" t="s">
        <v>82</v>
      </c>
      <c r="AW290" s="13" t="s">
        <v>31</v>
      </c>
      <c r="AX290" s="13" t="s">
        <v>74</v>
      </c>
      <c r="AY290" s="214" t="s">
        <v>138</v>
      </c>
    </row>
    <row r="291" spans="1:65" s="14" customFormat="1" ht="11.25">
      <c r="B291" s="215"/>
      <c r="C291" s="216"/>
      <c r="D291" s="200" t="s">
        <v>154</v>
      </c>
      <c r="E291" s="217" t="s">
        <v>1</v>
      </c>
      <c r="F291" s="218" t="s">
        <v>366</v>
      </c>
      <c r="G291" s="216"/>
      <c r="H291" s="219">
        <v>8.4760000000000009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154</v>
      </c>
      <c r="AU291" s="225" t="s">
        <v>84</v>
      </c>
      <c r="AV291" s="14" t="s">
        <v>84</v>
      </c>
      <c r="AW291" s="14" t="s">
        <v>31</v>
      </c>
      <c r="AX291" s="14" t="s">
        <v>74</v>
      </c>
      <c r="AY291" s="225" t="s">
        <v>138</v>
      </c>
    </row>
    <row r="292" spans="1:65" s="13" customFormat="1" ht="11.25">
      <c r="B292" s="205"/>
      <c r="C292" s="206"/>
      <c r="D292" s="200" t="s">
        <v>154</v>
      </c>
      <c r="E292" s="207" t="s">
        <v>1</v>
      </c>
      <c r="F292" s="208" t="s">
        <v>367</v>
      </c>
      <c r="G292" s="206"/>
      <c r="H292" s="207" t="s">
        <v>1</v>
      </c>
      <c r="I292" s="209"/>
      <c r="J292" s="206"/>
      <c r="K292" s="206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154</v>
      </c>
      <c r="AU292" s="214" t="s">
        <v>84</v>
      </c>
      <c r="AV292" s="13" t="s">
        <v>82</v>
      </c>
      <c r="AW292" s="13" t="s">
        <v>31</v>
      </c>
      <c r="AX292" s="13" t="s">
        <v>74</v>
      </c>
      <c r="AY292" s="214" t="s">
        <v>138</v>
      </c>
    </row>
    <row r="293" spans="1:65" s="14" customFormat="1" ht="11.25">
      <c r="B293" s="215"/>
      <c r="C293" s="216"/>
      <c r="D293" s="200" t="s">
        <v>154</v>
      </c>
      <c r="E293" s="217" t="s">
        <v>1</v>
      </c>
      <c r="F293" s="218" t="s">
        <v>368</v>
      </c>
      <c r="G293" s="216"/>
      <c r="H293" s="219">
        <v>1.45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154</v>
      </c>
      <c r="AU293" s="225" t="s">
        <v>84</v>
      </c>
      <c r="AV293" s="14" t="s">
        <v>84</v>
      </c>
      <c r="AW293" s="14" t="s">
        <v>31</v>
      </c>
      <c r="AX293" s="14" t="s">
        <v>74</v>
      </c>
      <c r="AY293" s="225" t="s">
        <v>138</v>
      </c>
    </row>
    <row r="294" spans="1:65" s="13" customFormat="1" ht="11.25">
      <c r="B294" s="205"/>
      <c r="C294" s="206"/>
      <c r="D294" s="200" t="s">
        <v>154</v>
      </c>
      <c r="E294" s="207" t="s">
        <v>1</v>
      </c>
      <c r="F294" s="208" t="s">
        <v>369</v>
      </c>
      <c r="G294" s="206"/>
      <c r="H294" s="207" t="s">
        <v>1</v>
      </c>
      <c r="I294" s="209"/>
      <c r="J294" s="206"/>
      <c r="K294" s="206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154</v>
      </c>
      <c r="AU294" s="214" t="s">
        <v>84</v>
      </c>
      <c r="AV294" s="13" t="s">
        <v>82</v>
      </c>
      <c r="AW294" s="13" t="s">
        <v>31</v>
      </c>
      <c r="AX294" s="13" t="s">
        <v>74</v>
      </c>
      <c r="AY294" s="214" t="s">
        <v>138</v>
      </c>
    </row>
    <row r="295" spans="1:65" s="14" customFormat="1" ht="11.25">
      <c r="B295" s="215"/>
      <c r="C295" s="216"/>
      <c r="D295" s="200" t="s">
        <v>154</v>
      </c>
      <c r="E295" s="217" t="s">
        <v>1</v>
      </c>
      <c r="F295" s="218" t="s">
        <v>370</v>
      </c>
      <c r="G295" s="216"/>
      <c r="H295" s="219">
        <v>0.5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154</v>
      </c>
      <c r="AU295" s="225" t="s">
        <v>84</v>
      </c>
      <c r="AV295" s="14" t="s">
        <v>84</v>
      </c>
      <c r="AW295" s="14" t="s">
        <v>31</v>
      </c>
      <c r="AX295" s="14" t="s">
        <v>74</v>
      </c>
      <c r="AY295" s="225" t="s">
        <v>138</v>
      </c>
    </row>
    <row r="296" spans="1:65" s="15" customFormat="1" ht="11.25">
      <c r="B296" s="226"/>
      <c r="C296" s="227"/>
      <c r="D296" s="200" t="s">
        <v>154</v>
      </c>
      <c r="E296" s="228" t="s">
        <v>88</v>
      </c>
      <c r="F296" s="229" t="s">
        <v>161</v>
      </c>
      <c r="G296" s="227"/>
      <c r="H296" s="230">
        <v>10.426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154</v>
      </c>
      <c r="AU296" s="236" t="s">
        <v>84</v>
      </c>
      <c r="AV296" s="15" t="s">
        <v>144</v>
      </c>
      <c r="AW296" s="15" t="s">
        <v>31</v>
      </c>
      <c r="AX296" s="15" t="s">
        <v>82</v>
      </c>
      <c r="AY296" s="236" t="s">
        <v>138</v>
      </c>
    </row>
    <row r="297" spans="1:65" s="2" customFormat="1" ht="24.2" customHeight="1">
      <c r="A297" s="34"/>
      <c r="B297" s="35"/>
      <c r="C297" s="187" t="s">
        <v>371</v>
      </c>
      <c r="D297" s="187" t="s">
        <v>140</v>
      </c>
      <c r="E297" s="188" t="s">
        <v>372</v>
      </c>
      <c r="F297" s="189" t="s">
        <v>373</v>
      </c>
      <c r="G297" s="190" t="s">
        <v>374</v>
      </c>
      <c r="H297" s="191">
        <v>2</v>
      </c>
      <c r="I297" s="192"/>
      <c r="J297" s="193">
        <f>ROUND(I297*H297,2)</f>
        <v>0</v>
      </c>
      <c r="K297" s="189" t="s">
        <v>151</v>
      </c>
      <c r="L297" s="39"/>
      <c r="M297" s="194" t="s">
        <v>1</v>
      </c>
      <c r="N297" s="195" t="s">
        <v>39</v>
      </c>
      <c r="O297" s="71"/>
      <c r="P297" s="196">
        <f>O297*H297</f>
        <v>0</v>
      </c>
      <c r="Q297" s="196">
        <v>8.7419999999999998E-2</v>
      </c>
      <c r="R297" s="196">
        <f>Q297*H297</f>
        <v>0.17484</v>
      </c>
      <c r="S297" s="196">
        <v>0</v>
      </c>
      <c r="T297" s="19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8" t="s">
        <v>144</v>
      </c>
      <c r="AT297" s="198" t="s">
        <v>140</v>
      </c>
      <c r="AU297" s="198" t="s">
        <v>84</v>
      </c>
      <c r="AY297" s="17" t="s">
        <v>138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7" t="s">
        <v>82</v>
      </c>
      <c r="BK297" s="199">
        <f>ROUND(I297*H297,2)</f>
        <v>0</v>
      </c>
      <c r="BL297" s="17" t="s">
        <v>144</v>
      </c>
      <c r="BM297" s="198" t="s">
        <v>375</v>
      </c>
    </row>
    <row r="298" spans="1:65" s="2" customFormat="1" ht="19.5">
      <c r="A298" s="34"/>
      <c r="B298" s="35"/>
      <c r="C298" s="36"/>
      <c r="D298" s="200" t="s">
        <v>146</v>
      </c>
      <c r="E298" s="36"/>
      <c r="F298" s="201" t="s">
        <v>376</v>
      </c>
      <c r="G298" s="36"/>
      <c r="H298" s="36"/>
      <c r="I298" s="202"/>
      <c r="J298" s="36"/>
      <c r="K298" s="36"/>
      <c r="L298" s="39"/>
      <c r="M298" s="203"/>
      <c r="N298" s="204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146</v>
      </c>
      <c r="AU298" s="17" t="s">
        <v>84</v>
      </c>
    </row>
    <row r="299" spans="1:65" s="2" customFormat="1" ht="24.2" customHeight="1">
      <c r="A299" s="34"/>
      <c r="B299" s="35"/>
      <c r="C299" s="237" t="s">
        <v>377</v>
      </c>
      <c r="D299" s="237" t="s">
        <v>296</v>
      </c>
      <c r="E299" s="238" t="s">
        <v>378</v>
      </c>
      <c r="F299" s="239" t="s">
        <v>379</v>
      </c>
      <c r="G299" s="240" t="s">
        <v>374</v>
      </c>
      <c r="H299" s="241">
        <v>1</v>
      </c>
      <c r="I299" s="242"/>
      <c r="J299" s="243">
        <f>ROUND(I299*H299,2)</f>
        <v>0</v>
      </c>
      <c r="K299" s="239" t="s">
        <v>151</v>
      </c>
      <c r="L299" s="244"/>
      <c r="M299" s="245" t="s">
        <v>1</v>
      </c>
      <c r="N299" s="246" t="s">
        <v>39</v>
      </c>
      <c r="O299" s="71"/>
      <c r="P299" s="196">
        <f>O299*H299</f>
        <v>0</v>
      </c>
      <c r="Q299" s="196">
        <v>3.2000000000000001E-2</v>
      </c>
      <c r="R299" s="196">
        <f>Q299*H299</f>
        <v>3.2000000000000001E-2</v>
      </c>
      <c r="S299" s="196">
        <v>0</v>
      </c>
      <c r="T299" s="19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8" t="s">
        <v>198</v>
      </c>
      <c r="AT299" s="198" t="s">
        <v>296</v>
      </c>
      <c r="AU299" s="198" t="s">
        <v>84</v>
      </c>
      <c r="AY299" s="17" t="s">
        <v>138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7" t="s">
        <v>82</v>
      </c>
      <c r="BK299" s="199">
        <f>ROUND(I299*H299,2)</f>
        <v>0</v>
      </c>
      <c r="BL299" s="17" t="s">
        <v>144</v>
      </c>
      <c r="BM299" s="198" t="s">
        <v>380</v>
      </c>
    </row>
    <row r="300" spans="1:65" s="2" customFormat="1" ht="11.25">
      <c r="A300" s="34"/>
      <c r="B300" s="35"/>
      <c r="C300" s="36"/>
      <c r="D300" s="200" t="s">
        <v>146</v>
      </c>
      <c r="E300" s="36"/>
      <c r="F300" s="201" t="s">
        <v>379</v>
      </c>
      <c r="G300" s="36"/>
      <c r="H300" s="36"/>
      <c r="I300" s="202"/>
      <c r="J300" s="36"/>
      <c r="K300" s="36"/>
      <c r="L300" s="39"/>
      <c r="M300" s="203"/>
      <c r="N300" s="204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146</v>
      </c>
      <c r="AU300" s="17" t="s">
        <v>84</v>
      </c>
    </row>
    <row r="301" spans="1:65" s="2" customFormat="1" ht="24.2" customHeight="1">
      <c r="A301" s="34"/>
      <c r="B301" s="35"/>
      <c r="C301" s="237" t="s">
        <v>381</v>
      </c>
      <c r="D301" s="237" t="s">
        <v>296</v>
      </c>
      <c r="E301" s="238" t="s">
        <v>382</v>
      </c>
      <c r="F301" s="239" t="s">
        <v>383</v>
      </c>
      <c r="G301" s="240" t="s">
        <v>374</v>
      </c>
      <c r="H301" s="241">
        <v>1</v>
      </c>
      <c r="I301" s="242"/>
      <c r="J301" s="243">
        <f>ROUND(I301*H301,2)</f>
        <v>0</v>
      </c>
      <c r="K301" s="239" t="s">
        <v>151</v>
      </c>
      <c r="L301" s="244"/>
      <c r="M301" s="245" t="s">
        <v>1</v>
      </c>
      <c r="N301" s="246" t="s">
        <v>39</v>
      </c>
      <c r="O301" s="71"/>
      <c r="P301" s="196">
        <f>O301*H301</f>
        <v>0</v>
      </c>
      <c r="Q301" s="196">
        <v>5.2999999999999999E-2</v>
      </c>
      <c r="R301" s="196">
        <f>Q301*H301</f>
        <v>5.2999999999999999E-2</v>
      </c>
      <c r="S301" s="196">
        <v>0</v>
      </c>
      <c r="T301" s="19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8" t="s">
        <v>198</v>
      </c>
      <c r="AT301" s="198" t="s">
        <v>296</v>
      </c>
      <c r="AU301" s="198" t="s">
        <v>84</v>
      </c>
      <c r="AY301" s="17" t="s">
        <v>138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7" t="s">
        <v>82</v>
      </c>
      <c r="BK301" s="199">
        <f>ROUND(I301*H301,2)</f>
        <v>0</v>
      </c>
      <c r="BL301" s="17" t="s">
        <v>144</v>
      </c>
      <c r="BM301" s="198" t="s">
        <v>384</v>
      </c>
    </row>
    <row r="302" spans="1:65" s="2" customFormat="1" ht="11.25">
      <c r="A302" s="34"/>
      <c r="B302" s="35"/>
      <c r="C302" s="36"/>
      <c r="D302" s="200" t="s">
        <v>146</v>
      </c>
      <c r="E302" s="36"/>
      <c r="F302" s="201" t="s">
        <v>383</v>
      </c>
      <c r="G302" s="36"/>
      <c r="H302" s="36"/>
      <c r="I302" s="202"/>
      <c r="J302" s="36"/>
      <c r="K302" s="36"/>
      <c r="L302" s="39"/>
      <c r="M302" s="203"/>
      <c r="N302" s="204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146</v>
      </c>
      <c r="AU302" s="17" t="s">
        <v>84</v>
      </c>
    </row>
    <row r="303" spans="1:65" s="2" customFormat="1" ht="37.9" customHeight="1">
      <c r="A303" s="34"/>
      <c r="B303" s="35"/>
      <c r="C303" s="187" t="s">
        <v>385</v>
      </c>
      <c r="D303" s="187" t="s">
        <v>140</v>
      </c>
      <c r="E303" s="188" t="s">
        <v>386</v>
      </c>
      <c r="F303" s="189" t="s">
        <v>387</v>
      </c>
      <c r="G303" s="190" t="s">
        <v>90</v>
      </c>
      <c r="H303" s="191">
        <v>10.8</v>
      </c>
      <c r="I303" s="192"/>
      <c r="J303" s="193">
        <f>ROUND(I303*H303,2)</f>
        <v>0</v>
      </c>
      <c r="K303" s="189" t="s">
        <v>151</v>
      </c>
      <c r="L303" s="39"/>
      <c r="M303" s="194" t="s">
        <v>1</v>
      </c>
      <c r="N303" s="195" t="s">
        <v>39</v>
      </c>
      <c r="O303" s="71"/>
      <c r="P303" s="196">
        <f>O303*H303</f>
        <v>0</v>
      </c>
      <c r="Q303" s="196">
        <v>1.8480000000000001</v>
      </c>
      <c r="R303" s="196">
        <f>Q303*H303</f>
        <v>19.958400000000001</v>
      </c>
      <c r="S303" s="196">
        <v>0</v>
      </c>
      <c r="T303" s="19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8" t="s">
        <v>144</v>
      </c>
      <c r="AT303" s="198" t="s">
        <v>140</v>
      </c>
      <c r="AU303" s="198" t="s">
        <v>84</v>
      </c>
      <c r="AY303" s="17" t="s">
        <v>138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7" t="s">
        <v>82</v>
      </c>
      <c r="BK303" s="199">
        <f>ROUND(I303*H303,2)</f>
        <v>0</v>
      </c>
      <c r="BL303" s="17" t="s">
        <v>144</v>
      </c>
      <c r="BM303" s="198" t="s">
        <v>388</v>
      </c>
    </row>
    <row r="304" spans="1:65" s="2" customFormat="1" ht="39">
      <c r="A304" s="34"/>
      <c r="B304" s="35"/>
      <c r="C304" s="36"/>
      <c r="D304" s="200" t="s">
        <v>146</v>
      </c>
      <c r="E304" s="36"/>
      <c r="F304" s="201" t="s">
        <v>389</v>
      </c>
      <c r="G304" s="36"/>
      <c r="H304" s="36"/>
      <c r="I304" s="202"/>
      <c r="J304" s="36"/>
      <c r="K304" s="36"/>
      <c r="L304" s="39"/>
      <c r="M304" s="203"/>
      <c r="N304" s="204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146</v>
      </c>
      <c r="AU304" s="17" t="s">
        <v>84</v>
      </c>
    </row>
    <row r="305" spans="1:65" s="13" customFormat="1" ht="11.25">
      <c r="B305" s="205"/>
      <c r="C305" s="206"/>
      <c r="D305" s="200" t="s">
        <v>154</v>
      </c>
      <c r="E305" s="207" t="s">
        <v>1</v>
      </c>
      <c r="F305" s="208" t="s">
        <v>390</v>
      </c>
      <c r="G305" s="206"/>
      <c r="H305" s="207" t="s">
        <v>1</v>
      </c>
      <c r="I305" s="209"/>
      <c r="J305" s="206"/>
      <c r="K305" s="206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154</v>
      </c>
      <c r="AU305" s="214" t="s">
        <v>84</v>
      </c>
      <c r="AV305" s="13" t="s">
        <v>82</v>
      </c>
      <c r="AW305" s="13" t="s">
        <v>31</v>
      </c>
      <c r="AX305" s="13" t="s">
        <v>74</v>
      </c>
      <c r="AY305" s="214" t="s">
        <v>138</v>
      </c>
    </row>
    <row r="306" spans="1:65" s="14" customFormat="1" ht="11.25">
      <c r="B306" s="215"/>
      <c r="C306" s="216"/>
      <c r="D306" s="200" t="s">
        <v>154</v>
      </c>
      <c r="E306" s="217" t="s">
        <v>1</v>
      </c>
      <c r="F306" s="218" t="s">
        <v>391</v>
      </c>
      <c r="G306" s="216"/>
      <c r="H306" s="219">
        <v>10.8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154</v>
      </c>
      <c r="AU306" s="225" t="s">
        <v>84</v>
      </c>
      <c r="AV306" s="14" t="s">
        <v>84</v>
      </c>
      <c r="AW306" s="14" t="s">
        <v>31</v>
      </c>
      <c r="AX306" s="14" t="s">
        <v>82</v>
      </c>
      <c r="AY306" s="225" t="s">
        <v>138</v>
      </c>
    </row>
    <row r="307" spans="1:65" s="2" customFormat="1" ht="33" customHeight="1">
      <c r="A307" s="34"/>
      <c r="B307" s="35"/>
      <c r="C307" s="187" t="s">
        <v>392</v>
      </c>
      <c r="D307" s="187" t="s">
        <v>140</v>
      </c>
      <c r="E307" s="188" t="s">
        <v>393</v>
      </c>
      <c r="F307" s="189" t="s">
        <v>394</v>
      </c>
      <c r="G307" s="190" t="s">
        <v>374</v>
      </c>
      <c r="H307" s="191">
        <v>5</v>
      </c>
      <c r="I307" s="192"/>
      <c r="J307" s="193">
        <f>ROUND(I307*H307,2)</f>
        <v>0</v>
      </c>
      <c r="K307" s="189" t="s">
        <v>151</v>
      </c>
      <c r="L307" s="39"/>
      <c r="M307" s="194" t="s">
        <v>1</v>
      </c>
      <c r="N307" s="195" t="s">
        <v>39</v>
      </c>
      <c r="O307" s="71"/>
      <c r="P307" s="196">
        <f>O307*H307</f>
        <v>0</v>
      </c>
      <c r="Q307" s="196">
        <v>8.5100000000000002E-3</v>
      </c>
      <c r="R307" s="196">
        <f>Q307*H307</f>
        <v>4.2550000000000004E-2</v>
      </c>
      <c r="S307" s="196">
        <v>0</v>
      </c>
      <c r="T307" s="19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8" t="s">
        <v>144</v>
      </c>
      <c r="AT307" s="198" t="s">
        <v>140</v>
      </c>
      <c r="AU307" s="198" t="s">
        <v>84</v>
      </c>
      <c r="AY307" s="17" t="s">
        <v>138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7" t="s">
        <v>82</v>
      </c>
      <c r="BK307" s="199">
        <f>ROUND(I307*H307,2)</f>
        <v>0</v>
      </c>
      <c r="BL307" s="17" t="s">
        <v>144</v>
      </c>
      <c r="BM307" s="198" t="s">
        <v>395</v>
      </c>
    </row>
    <row r="308" spans="1:65" s="2" customFormat="1" ht="29.25">
      <c r="A308" s="34"/>
      <c r="B308" s="35"/>
      <c r="C308" s="36"/>
      <c r="D308" s="200" t="s">
        <v>146</v>
      </c>
      <c r="E308" s="36"/>
      <c r="F308" s="201" t="s">
        <v>396</v>
      </c>
      <c r="G308" s="36"/>
      <c r="H308" s="36"/>
      <c r="I308" s="202"/>
      <c r="J308" s="36"/>
      <c r="K308" s="36"/>
      <c r="L308" s="39"/>
      <c r="M308" s="203"/>
      <c r="N308" s="204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146</v>
      </c>
      <c r="AU308" s="17" t="s">
        <v>84</v>
      </c>
    </row>
    <row r="309" spans="1:65" s="13" customFormat="1" ht="11.25">
      <c r="B309" s="205"/>
      <c r="C309" s="206"/>
      <c r="D309" s="200" t="s">
        <v>154</v>
      </c>
      <c r="E309" s="207" t="s">
        <v>1</v>
      </c>
      <c r="F309" s="208" t="s">
        <v>167</v>
      </c>
      <c r="G309" s="206"/>
      <c r="H309" s="207" t="s">
        <v>1</v>
      </c>
      <c r="I309" s="209"/>
      <c r="J309" s="206"/>
      <c r="K309" s="206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154</v>
      </c>
      <c r="AU309" s="214" t="s">
        <v>84</v>
      </c>
      <c r="AV309" s="13" t="s">
        <v>82</v>
      </c>
      <c r="AW309" s="13" t="s">
        <v>31</v>
      </c>
      <c r="AX309" s="13" t="s">
        <v>74</v>
      </c>
      <c r="AY309" s="214" t="s">
        <v>138</v>
      </c>
    </row>
    <row r="310" spans="1:65" s="14" customFormat="1" ht="11.25">
      <c r="B310" s="215"/>
      <c r="C310" s="216"/>
      <c r="D310" s="200" t="s">
        <v>154</v>
      </c>
      <c r="E310" s="217" t="s">
        <v>1</v>
      </c>
      <c r="F310" s="218" t="s">
        <v>174</v>
      </c>
      <c r="G310" s="216"/>
      <c r="H310" s="219">
        <v>5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154</v>
      </c>
      <c r="AU310" s="225" t="s">
        <v>84</v>
      </c>
      <c r="AV310" s="14" t="s">
        <v>84</v>
      </c>
      <c r="AW310" s="14" t="s">
        <v>31</v>
      </c>
      <c r="AX310" s="14" t="s">
        <v>82</v>
      </c>
      <c r="AY310" s="225" t="s">
        <v>138</v>
      </c>
    </row>
    <row r="311" spans="1:65" s="2" customFormat="1" ht="16.5" customHeight="1">
      <c r="A311" s="34"/>
      <c r="B311" s="35"/>
      <c r="C311" s="237" t="s">
        <v>397</v>
      </c>
      <c r="D311" s="237" t="s">
        <v>296</v>
      </c>
      <c r="E311" s="238" t="s">
        <v>398</v>
      </c>
      <c r="F311" s="239" t="s">
        <v>399</v>
      </c>
      <c r="G311" s="240" t="s">
        <v>374</v>
      </c>
      <c r="H311" s="241">
        <v>5</v>
      </c>
      <c r="I311" s="242"/>
      <c r="J311" s="243">
        <f>ROUND(I311*H311,2)</f>
        <v>0</v>
      </c>
      <c r="K311" s="239" t="s">
        <v>1</v>
      </c>
      <c r="L311" s="244"/>
      <c r="M311" s="245" t="s">
        <v>1</v>
      </c>
      <c r="N311" s="246" t="s">
        <v>39</v>
      </c>
      <c r="O311" s="71"/>
      <c r="P311" s="196">
        <f>O311*H311</f>
        <v>0</v>
      </c>
      <c r="Q311" s="196">
        <v>0.13131999999999999</v>
      </c>
      <c r="R311" s="196">
        <f>Q311*H311</f>
        <v>0.65659999999999996</v>
      </c>
      <c r="S311" s="196">
        <v>0</v>
      </c>
      <c r="T311" s="19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8" t="s">
        <v>198</v>
      </c>
      <c r="AT311" s="198" t="s">
        <v>296</v>
      </c>
      <c r="AU311" s="198" t="s">
        <v>84</v>
      </c>
      <c r="AY311" s="17" t="s">
        <v>138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7" t="s">
        <v>82</v>
      </c>
      <c r="BK311" s="199">
        <f>ROUND(I311*H311,2)</f>
        <v>0</v>
      </c>
      <c r="BL311" s="17" t="s">
        <v>144</v>
      </c>
      <c r="BM311" s="198" t="s">
        <v>400</v>
      </c>
    </row>
    <row r="312" spans="1:65" s="2" customFormat="1" ht="11.25">
      <c r="A312" s="34"/>
      <c r="B312" s="35"/>
      <c r="C312" s="36"/>
      <c r="D312" s="200" t="s">
        <v>146</v>
      </c>
      <c r="E312" s="36"/>
      <c r="F312" s="201" t="s">
        <v>399</v>
      </c>
      <c r="G312" s="36"/>
      <c r="H312" s="36"/>
      <c r="I312" s="202"/>
      <c r="J312" s="36"/>
      <c r="K312" s="36"/>
      <c r="L312" s="39"/>
      <c r="M312" s="203"/>
      <c r="N312" s="204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146</v>
      </c>
      <c r="AU312" s="17" t="s">
        <v>84</v>
      </c>
    </row>
    <row r="313" spans="1:65" s="2" customFormat="1" ht="24.2" customHeight="1">
      <c r="A313" s="34"/>
      <c r="B313" s="35"/>
      <c r="C313" s="237" t="s">
        <v>401</v>
      </c>
      <c r="D313" s="237" t="s">
        <v>296</v>
      </c>
      <c r="E313" s="238" t="s">
        <v>402</v>
      </c>
      <c r="F313" s="239" t="s">
        <v>403</v>
      </c>
      <c r="G313" s="240" t="s">
        <v>374</v>
      </c>
      <c r="H313" s="241">
        <v>7</v>
      </c>
      <c r="I313" s="242"/>
      <c r="J313" s="243">
        <f>ROUND(I313*H313,2)</f>
        <v>0</v>
      </c>
      <c r="K313" s="239" t="s">
        <v>151</v>
      </c>
      <c r="L313" s="244"/>
      <c r="M313" s="245" t="s">
        <v>1</v>
      </c>
      <c r="N313" s="246" t="s">
        <v>39</v>
      </c>
      <c r="O313" s="71"/>
      <c r="P313" s="196">
        <f>O313*H313</f>
        <v>0</v>
      </c>
      <c r="Q313" s="196">
        <v>2E-3</v>
      </c>
      <c r="R313" s="196">
        <f>Q313*H313</f>
        <v>1.4E-2</v>
      </c>
      <c r="S313" s="196">
        <v>0</v>
      </c>
      <c r="T313" s="19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8" t="s">
        <v>198</v>
      </c>
      <c r="AT313" s="198" t="s">
        <v>296</v>
      </c>
      <c r="AU313" s="198" t="s">
        <v>84</v>
      </c>
      <c r="AY313" s="17" t="s">
        <v>138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7" t="s">
        <v>82</v>
      </c>
      <c r="BK313" s="199">
        <f>ROUND(I313*H313,2)</f>
        <v>0</v>
      </c>
      <c r="BL313" s="17" t="s">
        <v>144</v>
      </c>
      <c r="BM313" s="198" t="s">
        <v>404</v>
      </c>
    </row>
    <row r="314" spans="1:65" s="2" customFormat="1" ht="11.25">
      <c r="A314" s="34"/>
      <c r="B314" s="35"/>
      <c r="C314" s="36"/>
      <c r="D314" s="200" t="s">
        <v>146</v>
      </c>
      <c r="E314" s="36"/>
      <c r="F314" s="201" t="s">
        <v>403</v>
      </c>
      <c r="G314" s="36"/>
      <c r="H314" s="36"/>
      <c r="I314" s="202"/>
      <c r="J314" s="36"/>
      <c r="K314" s="36"/>
      <c r="L314" s="39"/>
      <c r="M314" s="203"/>
      <c r="N314" s="204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146</v>
      </c>
      <c r="AU314" s="17" t="s">
        <v>84</v>
      </c>
    </row>
    <row r="315" spans="1:65" s="2" customFormat="1" ht="24.2" customHeight="1">
      <c r="A315" s="34"/>
      <c r="B315" s="35"/>
      <c r="C315" s="237" t="s">
        <v>405</v>
      </c>
      <c r="D315" s="237" t="s">
        <v>296</v>
      </c>
      <c r="E315" s="238" t="s">
        <v>406</v>
      </c>
      <c r="F315" s="239" t="s">
        <v>407</v>
      </c>
      <c r="G315" s="240" t="s">
        <v>374</v>
      </c>
      <c r="H315" s="241">
        <v>2</v>
      </c>
      <c r="I315" s="242"/>
      <c r="J315" s="243">
        <f>ROUND(I315*H315,2)</f>
        <v>0</v>
      </c>
      <c r="K315" s="239" t="s">
        <v>151</v>
      </c>
      <c r="L315" s="244"/>
      <c r="M315" s="245" t="s">
        <v>1</v>
      </c>
      <c r="N315" s="246" t="s">
        <v>39</v>
      </c>
      <c r="O315" s="71"/>
      <c r="P315" s="196">
        <f>O315*H315</f>
        <v>0</v>
      </c>
      <c r="Q315" s="196">
        <v>4.0000000000000001E-3</v>
      </c>
      <c r="R315" s="196">
        <f>Q315*H315</f>
        <v>8.0000000000000002E-3</v>
      </c>
      <c r="S315" s="196">
        <v>0</v>
      </c>
      <c r="T315" s="19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8" t="s">
        <v>198</v>
      </c>
      <c r="AT315" s="198" t="s">
        <v>296</v>
      </c>
      <c r="AU315" s="198" t="s">
        <v>84</v>
      </c>
      <c r="AY315" s="17" t="s">
        <v>138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7" t="s">
        <v>82</v>
      </c>
      <c r="BK315" s="199">
        <f>ROUND(I315*H315,2)</f>
        <v>0</v>
      </c>
      <c r="BL315" s="17" t="s">
        <v>144</v>
      </c>
      <c r="BM315" s="198" t="s">
        <v>408</v>
      </c>
    </row>
    <row r="316" spans="1:65" s="2" customFormat="1" ht="11.25">
      <c r="A316" s="34"/>
      <c r="B316" s="35"/>
      <c r="C316" s="36"/>
      <c r="D316" s="200" t="s">
        <v>146</v>
      </c>
      <c r="E316" s="36"/>
      <c r="F316" s="201" t="s">
        <v>407</v>
      </c>
      <c r="G316" s="36"/>
      <c r="H316" s="36"/>
      <c r="I316" s="202"/>
      <c r="J316" s="36"/>
      <c r="K316" s="36"/>
      <c r="L316" s="39"/>
      <c r="M316" s="203"/>
      <c r="N316" s="204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146</v>
      </c>
      <c r="AU316" s="17" t="s">
        <v>84</v>
      </c>
    </row>
    <row r="317" spans="1:65" s="12" customFormat="1" ht="22.9" customHeight="1">
      <c r="B317" s="171"/>
      <c r="C317" s="172"/>
      <c r="D317" s="173" t="s">
        <v>73</v>
      </c>
      <c r="E317" s="185" t="s">
        <v>198</v>
      </c>
      <c r="F317" s="185" t="s">
        <v>409</v>
      </c>
      <c r="G317" s="172"/>
      <c r="H317" s="172"/>
      <c r="I317" s="175"/>
      <c r="J317" s="186">
        <f>BK317</f>
        <v>0</v>
      </c>
      <c r="K317" s="172"/>
      <c r="L317" s="177"/>
      <c r="M317" s="178"/>
      <c r="N317" s="179"/>
      <c r="O317" s="179"/>
      <c r="P317" s="180">
        <f>SUM(P318:P390)</f>
        <v>0</v>
      </c>
      <c r="Q317" s="179"/>
      <c r="R317" s="180">
        <f>SUM(R318:R390)</f>
        <v>28.935782000000007</v>
      </c>
      <c r="S317" s="179"/>
      <c r="T317" s="181">
        <f>SUM(T318:T390)</f>
        <v>0</v>
      </c>
      <c r="AR317" s="182" t="s">
        <v>82</v>
      </c>
      <c r="AT317" s="183" t="s">
        <v>73</v>
      </c>
      <c r="AU317" s="183" t="s">
        <v>82</v>
      </c>
      <c r="AY317" s="182" t="s">
        <v>138</v>
      </c>
      <c r="BK317" s="184">
        <f>SUM(BK318:BK390)</f>
        <v>0</v>
      </c>
    </row>
    <row r="318" spans="1:65" s="2" customFormat="1" ht="24.2" customHeight="1">
      <c r="A318" s="34"/>
      <c r="B318" s="35"/>
      <c r="C318" s="187" t="s">
        <v>410</v>
      </c>
      <c r="D318" s="187" t="s">
        <v>140</v>
      </c>
      <c r="E318" s="188" t="s">
        <v>411</v>
      </c>
      <c r="F318" s="189" t="s">
        <v>412</v>
      </c>
      <c r="G318" s="190" t="s">
        <v>188</v>
      </c>
      <c r="H318" s="191">
        <v>19.5</v>
      </c>
      <c r="I318" s="192"/>
      <c r="J318" s="193">
        <f>ROUND(I318*H318,2)</f>
        <v>0</v>
      </c>
      <c r="K318" s="189" t="s">
        <v>151</v>
      </c>
      <c r="L318" s="39"/>
      <c r="M318" s="194" t="s">
        <v>1</v>
      </c>
      <c r="N318" s="195" t="s">
        <v>39</v>
      </c>
      <c r="O318" s="71"/>
      <c r="P318" s="196">
        <f>O318*H318</f>
        <v>0</v>
      </c>
      <c r="Q318" s="196">
        <v>2.0000000000000002E-5</v>
      </c>
      <c r="R318" s="196">
        <f>Q318*H318</f>
        <v>3.9000000000000005E-4</v>
      </c>
      <c r="S318" s="196">
        <v>0</v>
      </c>
      <c r="T318" s="19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8" t="s">
        <v>144</v>
      </c>
      <c r="AT318" s="198" t="s">
        <v>140</v>
      </c>
      <c r="AU318" s="198" t="s">
        <v>84</v>
      </c>
      <c r="AY318" s="17" t="s">
        <v>138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7" t="s">
        <v>82</v>
      </c>
      <c r="BK318" s="199">
        <f>ROUND(I318*H318,2)</f>
        <v>0</v>
      </c>
      <c r="BL318" s="17" t="s">
        <v>144</v>
      </c>
      <c r="BM318" s="198" t="s">
        <v>413</v>
      </c>
    </row>
    <row r="319" spans="1:65" s="2" customFormat="1" ht="19.5">
      <c r="A319" s="34"/>
      <c r="B319" s="35"/>
      <c r="C319" s="36"/>
      <c r="D319" s="200" t="s">
        <v>146</v>
      </c>
      <c r="E319" s="36"/>
      <c r="F319" s="201" t="s">
        <v>414</v>
      </c>
      <c r="G319" s="36"/>
      <c r="H319" s="36"/>
      <c r="I319" s="202"/>
      <c r="J319" s="36"/>
      <c r="K319" s="36"/>
      <c r="L319" s="39"/>
      <c r="M319" s="203"/>
      <c r="N319" s="204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146</v>
      </c>
      <c r="AU319" s="17" t="s">
        <v>84</v>
      </c>
    </row>
    <row r="320" spans="1:65" s="13" customFormat="1" ht="11.25">
      <c r="B320" s="205"/>
      <c r="C320" s="206"/>
      <c r="D320" s="200" t="s">
        <v>154</v>
      </c>
      <c r="E320" s="207" t="s">
        <v>1</v>
      </c>
      <c r="F320" s="208" t="s">
        <v>415</v>
      </c>
      <c r="G320" s="206"/>
      <c r="H320" s="207" t="s">
        <v>1</v>
      </c>
      <c r="I320" s="209"/>
      <c r="J320" s="206"/>
      <c r="K320" s="206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154</v>
      </c>
      <c r="AU320" s="214" t="s">
        <v>84</v>
      </c>
      <c r="AV320" s="13" t="s">
        <v>82</v>
      </c>
      <c r="AW320" s="13" t="s">
        <v>31</v>
      </c>
      <c r="AX320" s="13" t="s">
        <v>74</v>
      </c>
      <c r="AY320" s="214" t="s">
        <v>138</v>
      </c>
    </row>
    <row r="321" spans="1:65" s="14" customFormat="1" ht="11.25">
      <c r="B321" s="215"/>
      <c r="C321" s="216"/>
      <c r="D321" s="200" t="s">
        <v>154</v>
      </c>
      <c r="E321" s="217" t="s">
        <v>1</v>
      </c>
      <c r="F321" s="218" t="s">
        <v>416</v>
      </c>
      <c r="G321" s="216"/>
      <c r="H321" s="219">
        <v>14.5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154</v>
      </c>
      <c r="AU321" s="225" t="s">
        <v>84</v>
      </c>
      <c r="AV321" s="14" t="s">
        <v>84</v>
      </c>
      <c r="AW321" s="14" t="s">
        <v>31</v>
      </c>
      <c r="AX321" s="14" t="s">
        <v>74</v>
      </c>
      <c r="AY321" s="225" t="s">
        <v>138</v>
      </c>
    </row>
    <row r="322" spans="1:65" s="13" customFormat="1" ht="11.25">
      <c r="B322" s="205"/>
      <c r="C322" s="206"/>
      <c r="D322" s="200" t="s">
        <v>154</v>
      </c>
      <c r="E322" s="207" t="s">
        <v>1</v>
      </c>
      <c r="F322" s="208" t="s">
        <v>417</v>
      </c>
      <c r="G322" s="206"/>
      <c r="H322" s="207" t="s">
        <v>1</v>
      </c>
      <c r="I322" s="209"/>
      <c r="J322" s="206"/>
      <c r="K322" s="206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154</v>
      </c>
      <c r="AU322" s="214" t="s">
        <v>84</v>
      </c>
      <c r="AV322" s="13" t="s">
        <v>82</v>
      </c>
      <c r="AW322" s="13" t="s">
        <v>31</v>
      </c>
      <c r="AX322" s="13" t="s">
        <v>74</v>
      </c>
      <c r="AY322" s="214" t="s">
        <v>138</v>
      </c>
    </row>
    <row r="323" spans="1:65" s="14" customFormat="1" ht="11.25">
      <c r="B323" s="215"/>
      <c r="C323" s="216"/>
      <c r="D323" s="200" t="s">
        <v>154</v>
      </c>
      <c r="E323" s="217" t="s">
        <v>1</v>
      </c>
      <c r="F323" s="218" t="s">
        <v>418</v>
      </c>
      <c r="G323" s="216"/>
      <c r="H323" s="219">
        <v>5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154</v>
      </c>
      <c r="AU323" s="225" t="s">
        <v>84</v>
      </c>
      <c r="AV323" s="14" t="s">
        <v>84</v>
      </c>
      <c r="AW323" s="14" t="s">
        <v>31</v>
      </c>
      <c r="AX323" s="14" t="s">
        <v>74</v>
      </c>
      <c r="AY323" s="225" t="s">
        <v>138</v>
      </c>
    </row>
    <row r="324" spans="1:65" s="15" customFormat="1" ht="11.25">
      <c r="B324" s="226"/>
      <c r="C324" s="227"/>
      <c r="D324" s="200" t="s">
        <v>154</v>
      </c>
      <c r="E324" s="228" t="s">
        <v>1</v>
      </c>
      <c r="F324" s="229" t="s">
        <v>161</v>
      </c>
      <c r="G324" s="227"/>
      <c r="H324" s="230">
        <v>19.5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154</v>
      </c>
      <c r="AU324" s="236" t="s">
        <v>84</v>
      </c>
      <c r="AV324" s="15" t="s">
        <v>144</v>
      </c>
      <c r="AW324" s="15" t="s">
        <v>31</v>
      </c>
      <c r="AX324" s="15" t="s">
        <v>82</v>
      </c>
      <c r="AY324" s="236" t="s">
        <v>138</v>
      </c>
    </row>
    <row r="325" spans="1:65" s="2" customFormat="1" ht="24.2" customHeight="1">
      <c r="A325" s="34"/>
      <c r="B325" s="35"/>
      <c r="C325" s="237" t="s">
        <v>419</v>
      </c>
      <c r="D325" s="237" t="s">
        <v>296</v>
      </c>
      <c r="E325" s="238" t="s">
        <v>420</v>
      </c>
      <c r="F325" s="239" t="s">
        <v>421</v>
      </c>
      <c r="G325" s="240" t="s">
        <v>188</v>
      </c>
      <c r="H325" s="241">
        <v>19.792999999999999</v>
      </c>
      <c r="I325" s="242"/>
      <c r="J325" s="243">
        <f>ROUND(I325*H325,2)</f>
        <v>0</v>
      </c>
      <c r="K325" s="239" t="s">
        <v>151</v>
      </c>
      <c r="L325" s="244"/>
      <c r="M325" s="245" t="s">
        <v>1</v>
      </c>
      <c r="N325" s="246" t="s">
        <v>39</v>
      </c>
      <c r="O325" s="71"/>
      <c r="P325" s="196">
        <f>O325*H325</f>
        <v>0</v>
      </c>
      <c r="Q325" s="196">
        <v>2.1000000000000001E-2</v>
      </c>
      <c r="R325" s="196">
        <f>Q325*H325</f>
        <v>0.41565299999999999</v>
      </c>
      <c r="S325" s="196">
        <v>0</v>
      </c>
      <c r="T325" s="19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8" t="s">
        <v>198</v>
      </c>
      <c r="AT325" s="198" t="s">
        <v>296</v>
      </c>
      <c r="AU325" s="198" t="s">
        <v>84</v>
      </c>
      <c r="AY325" s="17" t="s">
        <v>138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7" t="s">
        <v>82</v>
      </c>
      <c r="BK325" s="199">
        <f>ROUND(I325*H325,2)</f>
        <v>0</v>
      </c>
      <c r="BL325" s="17" t="s">
        <v>144</v>
      </c>
      <c r="BM325" s="198" t="s">
        <v>422</v>
      </c>
    </row>
    <row r="326" spans="1:65" s="2" customFormat="1" ht="19.5">
      <c r="A326" s="34"/>
      <c r="B326" s="35"/>
      <c r="C326" s="36"/>
      <c r="D326" s="200" t="s">
        <v>146</v>
      </c>
      <c r="E326" s="36"/>
      <c r="F326" s="201" t="s">
        <v>421</v>
      </c>
      <c r="G326" s="36"/>
      <c r="H326" s="36"/>
      <c r="I326" s="202"/>
      <c r="J326" s="36"/>
      <c r="K326" s="36"/>
      <c r="L326" s="39"/>
      <c r="M326" s="203"/>
      <c r="N326" s="204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146</v>
      </c>
      <c r="AU326" s="17" t="s">
        <v>84</v>
      </c>
    </row>
    <row r="327" spans="1:65" s="14" customFormat="1" ht="11.25">
      <c r="B327" s="215"/>
      <c r="C327" s="216"/>
      <c r="D327" s="200" t="s">
        <v>154</v>
      </c>
      <c r="E327" s="216"/>
      <c r="F327" s="218" t="s">
        <v>423</v>
      </c>
      <c r="G327" s="216"/>
      <c r="H327" s="219">
        <v>19.792999999999999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154</v>
      </c>
      <c r="AU327" s="225" t="s">
        <v>84</v>
      </c>
      <c r="AV327" s="14" t="s">
        <v>84</v>
      </c>
      <c r="AW327" s="14" t="s">
        <v>4</v>
      </c>
      <c r="AX327" s="14" t="s">
        <v>82</v>
      </c>
      <c r="AY327" s="225" t="s">
        <v>138</v>
      </c>
    </row>
    <row r="328" spans="1:65" s="2" customFormat="1" ht="24.2" customHeight="1">
      <c r="A328" s="34"/>
      <c r="B328" s="35"/>
      <c r="C328" s="187" t="s">
        <v>424</v>
      </c>
      <c r="D328" s="187" t="s">
        <v>140</v>
      </c>
      <c r="E328" s="188" t="s">
        <v>425</v>
      </c>
      <c r="F328" s="189" t="s">
        <v>426</v>
      </c>
      <c r="G328" s="190" t="s">
        <v>188</v>
      </c>
      <c r="H328" s="191">
        <v>81.7</v>
      </c>
      <c r="I328" s="192"/>
      <c r="J328" s="193">
        <f>ROUND(I328*H328,2)</f>
        <v>0</v>
      </c>
      <c r="K328" s="189" t="s">
        <v>151</v>
      </c>
      <c r="L328" s="39"/>
      <c r="M328" s="194" t="s">
        <v>1</v>
      </c>
      <c r="N328" s="195" t="s">
        <v>39</v>
      </c>
      <c r="O328" s="71"/>
      <c r="P328" s="196">
        <f>O328*H328</f>
        <v>0</v>
      </c>
      <c r="Q328" s="196">
        <v>3.0000000000000001E-5</v>
      </c>
      <c r="R328" s="196">
        <f>Q328*H328</f>
        <v>2.4510000000000001E-3</v>
      </c>
      <c r="S328" s="196">
        <v>0</v>
      </c>
      <c r="T328" s="19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8" t="s">
        <v>144</v>
      </c>
      <c r="AT328" s="198" t="s">
        <v>140</v>
      </c>
      <c r="AU328" s="198" t="s">
        <v>84</v>
      </c>
      <c r="AY328" s="17" t="s">
        <v>138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7" t="s">
        <v>82</v>
      </c>
      <c r="BK328" s="199">
        <f>ROUND(I328*H328,2)</f>
        <v>0</v>
      </c>
      <c r="BL328" s="17" t="s">
        <v>144</v>
      </c>
      <c r="BM328" s="198" t="s">
        <v>427</v>
      </c>
    </row>
    <row r="329" spans="1:65" s="2" customFormat="1" ht="19.5">
      <c r="A329" s="34"/>
      <c r="B329" s="35"/>
      <c r="C329" s="36"/>
      <c r="D329" s="200" t="s">
        <v>146</v>
      </c>
      <c r="E329" s="36"/>
      <c r="F329" s="201" t="s">
        <v>428</v>
      </c>
      <c r="G329" s="36"/>
      <c r="H329" s="36"/>
      <c r="I329" s="202"/>
      <c r="J329" s="36"/>
      <c r="K329" s="36"/>
      <c r="L329" s="39"/>
      <c r="M329" s="203"/>
      <c r="N329" s="204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146</v>
      </c>
      <c r="AU329" s="17" t="s">
        <v>84</v>
      </c>
    </row>
    <row r="330" spans="1:65" s="13" customFormat="1" ht="11.25">
      <c r="B330" s="205"/>
      <c r="C330" s="206"/>
      <c r="D330" s="200" t="s">
        <v>154</v>
      </c>
      <c r="E330" s="207" t="s">
        <v>1</v>
      </c>
      <c r="F330" s="208" t="s">
        <v>429</v>
      </c>
      <c r="G330" s="206"/>
      <c r="H330" s="207" t="s">
        <v>1</v>
      </c>
      <c r="I330" s="209"/>
      <c r="J330" s="206"/>
      <c r="K330" s="206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154</v>
      </c>
      <c r="AU330" s="214" t="s">
        <v>84</v>
      </c>
      <c r="AV330" s="13" t="s">
        <v>82</v>
      </c>
      <c r="AW330" s="13" t="s">
        <v>31</v>
      </c>
      <c r="AX330" s="13" t="s">
        <v>74</v>
      </c>
      <c r="AY330" s="214" t="s">
        <v>138</v>
      </c>
    </row>
    <row r="331" spans="1:65" s="14" customFormat="1" ht="11.25">
      <c r="B331" s="215"/>
      <c r="C331" s="216"/>
      <c r="D331" s="200" t="s">
        <v>154</v>
      </c>
      <c r="E331" s="217" t="s">
        <v>1</v>
      </c>
      <c r="F331" s="218" t="s">
        <v>430</v>
      </c>
      <c r="G331" s="216"/>
      <c r="H331" s="219">
        <v>81.7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154</v>
      </c>
      <c r="AU331" s="225" t="s">
        <v>84</v>
      </c>
      <c r="AV331" s="14" t="s">
        <v>84</v>
      </c>
      <c r="AW331" s="14" t="s">
        <v>31</v>
      </c>
      <c r="AX331" s="14" t="s">
        <v>82</v>
      </c>
      <c r="AY331" s="225" t="s">
        <v>138</v>
      </c>
    </row>
    <row r="332" spans="1:65" s="2" customFormat="1" ht="24.2" customHeight="1">
      <c r="A332" s="34"/>
      <c r="B332" s="35"/>
      <c r="C332" s="237" t="s">
        <v>431</v>
      </c>
      <c r="D332" s="237" t="s">
        <v>296</v>
      </c>
      <c r="E332" s="238" t="s">
        <v>432</v>
      </c>
      <c r="F332" s="239" t="s">
        <v>433</v>
      </c>
      <c r="G332" s="240" t="s">
        <v>188</v>
      </c>
      <c r="H332" s="241">
        <v>82.926000000000002</v>
      </c>
      <c r="I332" s="242"/>
      <c r="J332" s="243">
        <f>ROUND(I332*H332,2)</f>
        <v>0</v>
      </c>
      <c r="K332" s="239" t="s">
        <v>151</v>
      </c>
      <c r="L332" s="244"/>
      <c r="M332" s="245" t="s">
        <v>1</v>
      </c>
      <c r="N332" s="246" t="s">
        <v>39</v>
      </c>
      <c r="O332" s="71"/>
      <c r="P332" s="196">
        <f>O332*H332</f>
        <v>0</v>
      </c>
      <c r="Q332" s="196">
        <v>3.3000000000000002E-2</v>
      </c>
      <c r="R332" s="196">
        <f>Q332*H332</f>
        <v>2.736558</v>
      </c>
      <c r="S332" s="196">
        <v>0</v>
      </c>
      <c r="T332" s="19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8" t="s">
        <v>198</v>
      </c>
      <c r="AT332" s="198" t="s">
        <v>296</v>
      </c>
      <c r="AU332" s="198" t="s">
        <v>84</v>
      </c>
      <c r="AY332" s="17" t="s">
        <v>138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7" t="s">
        <v>82</v>
      </c>
      <c r="BK332" s="199">
        <f>ROUND(I332*H332,2)</f>
        <v>0</v>
      </c>
      <c r="BL332" s="17" t="s">
        <v>144</v>
      </c>
      <c r="BM332" s="198" t="s">
        <v>434</v>
      </c>
    </row>
    <row r="333" spans="1:65" s="2" customFormat="1" ht="19.5">
      <c r="A333" s="34"/>
      <c r="B333" s="35"/>
      <c r="C333" s="36"/>
      <c r="D333" s="200" t="s">
        <v>146</v>
      </c>
      <c r="E333" s="36"/>
      <c r="F333" s="201" t="s">
        <v>433</v>
      </c>
      <c r="G333" s="36"/>
      <c r="H333" s="36"/>
      <c r="I333" s="202"/>
      <c r="J333" s="36"/>
      <c r="K333" s="36"/>
      <c r="L333" s="39"/>
      <c r="M333" s="203"/>
      <c r="N333" s="204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146</v>
      </c>
      <c r="AU333" s="17" t="s">
        <v>84</v>
      </c>
    </row>
    <row r="334" spans="1:65" s="14" customFormat="1" ht="11.25">
      <c r="B334" s="215"/>
      <c r="C334" s="216"/>
      <c r="D334" s="200" t="s">
        <v>154</v>
      </c>
      <c r="E334" s="216"/>
      <c r="F334" s="218" t="s">
        <v>435</v>
      </c>
      <c r="G334" s="216"/>
      <c r="H334" s="219">
        <v>82.926000000000002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154</v>
      </c>
      <c r="AU334" s="225" t="s">
        <v>84</v>
      </c>
      <c r="AV334" s="14" t="s">
        <v>84</v>
      </c>
      <c r="AW334" s="14" t="s">
        <v>4</v>
      </c>
      <c r="AX334" s="14" t="s">
        <v>82</v>
      </c>
      <c r="AY334" s="225" t="s">
        <v>138</v>
      </c>
    </row>
    <row r="335" spans="1:65" s="2" customFormat="1" ht="24.2" customHeight="1">
      <c r="A335" s="34"/>
      <c r="B335" s="35"/>
      <c r="C335" s="187" t="s">
        <v>436</v>
      </c>
      <c r="D335" s="187" t="s">
        <v>140</v>
      </c>
      <c r="E335" s="188" t="s">
        <v>437</v>
      </c>
      <c r="F335" s="189" t="s">
        <v>438</v>
      </c>
      <c r="G335" s="190" t="s">
        <v>439</v>
      </c>
      <c r="H335" s="191">
        <v>1</v>
      </c>
      <c r="I335" s="192"/>
      <c r="J335" s="193">
        <f>ROUND(I335*H335,2)</f>
        <v>0</v>
      </c>
      <c r="K335" s="189" t="s">
        <v>1</v>
      </c>
      <c r="L335" s="39"/>
      <c r="M335" s="194" t="s">
        <v>1</v>
      </c>
      <c r="N335" s="195" t="s">
        <v>39</v>
      </c>
      <c r="O335" s="7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8" t="s">
        <v>144</v>
      </c>
      <c r="AT335" s="198" t="s">
        <v>140</v>
      </c>
      <c r="AU335" s="198" t="s">
        <v>84</v>
      </c>
      <c r="AY335" s="17" t="s">
        <v>138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7" t="s">
        <v>82</v>
      </c>
      <c r="BK335" s="199">
        <f>ROUND(I335*H335,2)</f>
        <v>0</v>
      </c>
      <c r="BL335" s="17" t="s">
        <v>144</v>
      </c>
      <c r="BM335" s="198" t="s">
        <v>440</v>
      </c>
    </row>
    <row r="336" spans="1:65" s="2" customFormat="1" ht="156">
      <c r="A336" s="34"/>
      <c r="B336" s="35"/>
      <c r="C336" s="36"/>
      <c r="D336" s="200" t="s">
        <v>146</v>
      </c>
      <c r="E336" s="36"/>
      <c r="F336" s="201" t="s">
        <v>441</v>
      </c>
      <c r="G336" s="36"/>
      <c r="H336" s="36"/>
      <c r="I336" s="202"/>
      <c r="J336" s="36"/>
      <c r="K336" s="36"/>
      <c r="L336" s="39"/>
      <c r="M336" s="203"/>
      <c r="N336" s="204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146</v>
      </c>
      <c r="AU336" s="17" t="s">
        <v>84</v>
      </c>
    </row>
    <row r="337" spans="1:65" s="2" customFormat="1" ht="16.5" customHeight="1">
      <c r="A337" s="34"/>
      <c r="B337" s="35"/>
      <c r="C337" s="187" t="s">
        <v>442</v>
      </c>
      <c r="D337" s="187" t="s">
        <v>140</v>
      </c>
      <c r="E337" s="188" t="s">
        <v>443</v>
      </c>
      <c r="F337" s="189" t="s">
        <v>444</v>
      </c>
      <c r="G337" s="190" t="s">
        <v>374</v>
      </c>
      <c r="H337" s="191">
        <v>1</v>
      </c>
      <c r="I337" s="192"/>
      <c r="J337" s="193">
        <f>ROUND(I337*H337,2)</f>
        <v>0</v>
      </c>
      <c r="K337" s="189" t="s">
        <v>1</v>
      </c>
      <c r="L337" s="39"/>
      <c r="M337" s="194" t="s">
        <v>1</v>
      </c>
      <c r="N337" s="195" t="s">
        <v>39</v>
      </c>
      <c r="O337" s="71"/>
      <c r="P337" s="196">
        <f>O337*H337</f>
        <v>0</v>
      </c>
      <c r="Q337" s="196">
        <v>1.5100000000000001E-3</v>
      </c>
      <c r="R337" s="196">
        <f>Q337*H337</f>
        <v>1.5100000000000001E-3</v>
      </c>
      <c r="S337" s="196">
        <v>0</v>
      </c>
      <c r="T337" s="19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8" t="s">
        <v>144</v>
      </c>
      <c r="AT337" s="198" t="s">
        <v>140</v>
      </c>
      <c r="AU337" s="198" t="s">
        <v>84</v>
      </c>
      <c r="AY337" s="17" t="s">
        <v>138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7" t="s">
        <v>82</v>
      </c>
      <c r="BK337" s="199">
        <f>ROUND(I337*H337,2)</f>
        <v>0</v>
      </c>
      <c r="BL337" s="17" t="s">
        <v>144</v>
      </c>
      <c r="BM337" s="198" t="s">
        <v>445</v>
      </c>
    </row>
    <row r="338" spans="1:65" s="2" customFormat="1" ht="19.5">
      <c r="A338" s="34"/>
      <c r="B338" s="35"/>
      <c r="C338" s="36"/>
      <c r="D338" s="200" t="s">
        <v>146</v>
      </c>
      <c r="E338" s="36"/>
      <c r="F338" s="201" t="s">
        <v>446</v>
      </c>
      <c r="G338" s="36"/>
      <c r="H338" s="36"/>
      <c r="I338" s="202"/>
      <c r="J338" s="36"/>
      <c r="K338" s="36"/>
      <c r="L338" s="39"/>
      <c r="M338" s="203"/>
      <c r="N338" s="204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146</v>
      </c>
      <c r="AU338" s="17" t="s">
        <v>84</v>
      </c>
    </row>
    <row r="339" spans="1:65" s="2" customFormat="1" ht="16.5" customHeight="1">
      <c r="A339" s="34"/>
      <c r="B339" s="35"/>
      <c r="C339" s="237" t="s">
        <v>447</v>
      </c>
      <c r="D339" s="237" t="s">
        <v>296</v>
      </c>
      <c r="E339" s="238" t="s">
        <v>448</v>
      </c>
      <c r="F339" s="239" t="s">
        <v>449</v>
      </c>
      <c r="G339" s="240" t="s">
        <v>374</v>
      </c>
      <c r="H339" s="241">
        <v>1</v>
      </c>
      <c r="I339" s="242"/>
      <c r="J339" s="243">
        <f>ROUND(I339*H339,2)</f>
        <v>0</v>
      </c>
      <c r="K339" s="239" t="s">
        <v>1</v>
      </c>
      <c r="L339" s="244"/>
      <c r="M339" s="245" t="s">
        <v>1</v>
      </c>
      <c r="N339" s="246" t="s">
        <v>39</v>
      </c>
      <c r="O339" s="7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8" t="s">
        <v>198</v>
      </c>
      <c r="AT339" s="198" t="s">
        <v>296</v>
      </c>
      <c r="AU339" s="198" t="s">
        <v>84</v>
      </c>
      <c r="AY339" s="17" t="s">
        <v>138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7" t="s">
        <v>82</v>
      </c>
      <c r="BK339" s="199">
        <f>ROUND(I339*H339,2)</f>
        <v>0</v>
      </c>
      <c r="BL339" s="17" t="s">
        <v>144</v>
      </c>
      <c r="BM339" s="198" t="s">
        <v>450</v>
      </c>
    </row>
    <row r="340" spans="1:65" s="2" customFormat="1" ht="11.25">
      <c r="A340" s="34"/>
      <c r="B340" s="35"/>
      <c r="C340" s="36"/>
      <c r="D340" s="200" t="s">
        <v>146</v>
      </c>
      <c r="E340" s="36"/>
      <c r="F340" s="201" t="s">
        <v>449</v>
      </c>
      <c r="G340" s="36"/>
      <c r="H340" s="36"/>
      <c r="I340" s="202"/>
      <c r="J340" s="36"/>
      <c r="K340" s="36"/>
      <c r="L340" s="39"/>
      <c r="M340" s="203"/>
      <c r="N340" s="204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146</v>
      </c>
      <c r="AU340" s="17" t="s">
        <v>84</v>
      </c>
    </row>
    <row r="341" spans="1:65" s="2" customFormat="1" ht="24.2" customHeight="1">
      <c r="A341" s="34"/>
      <c r="B341" s="35"/>
      <c r="C341" s="187" t="s">
        <v>451</v>
      </c>
      <c r="D341" s="187" t="s">
        <v>140</v>
      </c>
      <c r="E341" s="188" t="s">
        <v>452</v>
      </c>
      <c r="F341" s="189" t="s">
        <v>453</v>
      </c>
      <c r="G341" s="190" t="s">
        <v>454</v>
      </c>
      <c r="H341" s="191">
        <v>2</v>
      </c>
      <c r="I341" s="192"/>
      <c r="J341" s="193">
        <f>ROUND(I341*H341,2)</f>
        <v>0</v>
      </c>
      <c r="K341" s="189" t="s">
        <v>151</v>
      </c>
      <c r="L341" s="39"/>
      <c r="M341" s="194" t="s">
        <v>1</v>
      </c>
      <c r="N341" s="195" t="s">
        <v>39</v>
      </c>
      <c r="O341" s="71"/>
      <c r="P341" s="196">
        <f>O341*H341</f>
        <v>0</v>
      </c>
      <c r="Q341" s="196">
        <v>3.1E-4</v>
      </c>
      <c r="R341" s="196">
        <f>Q341*H341</f>
        <v>6.2E-4</v>
      </c>
      <c r="S341" s="196">
        <v>0</v>
      </c>
      <c r="T341" s="19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8" t="s">
        <v>144</v>
      </c>
      <c r="AT341" s="198" t="s">
        <v>140</v>
      </c>
      <c r="AU341" s="198" t="s">
        <v>84</v>
      </c>
      <c r="AY341" s="17" t="s">
        <v>138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7" t="s">
        <v>82</v>
      </c>
      <c r="BK341" s="199">
        <f>ROUND(I341*H341,2)</f>
        <v>0</v>
      </c>
      <c r="BL341" s="17" t="s">
        <v>144</v>
      </c>
      <c r="BM341" s="198" t="s">
        <v>455</v>
      </c>
    </row>
    <row r="342" spans="1:65" s="2" customFormat="1" ht="11.25">
      <c r="A342" s="34"/>
      <c r="B342" s="35"/>
      <c r="C342" s="36"/>
      <c r="D342" s="200" t="s">
        <v>146</v>
      </c>
      <c r="E342" s="36"/>
      <c r="F342" s="201" t="s">
        <v>456</v>
      </c>
      <c r="G342" s="36"/>
      <c r="H342" s="36"/>
      <c r="I342" s="202"/>
      <c r="J342" s="36"/>
      <c r="K342" s="36"/>
      <c r="L342" s="39"/>
      <c r="M342" s="203"/>
      <c r="N342" s="204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146</v>
      </c>
      <c r="AU342" s="17" t="s">
        <v>84</v>
      </c>
    </row>
    <row r="343" spans="1:65" s="2" customFormat="1" ht="24.2" customHeight="1">
      <c r="A343" s="34"/>
      <c r="B343" s="35"/>
      <c r="C343" s="187" t="s">
        <v>457</v>
      </c>
      <c r="D343" s="187" t="s">
        <v>140</v>
      </c>
      <c r="E343" s="188" t="s">
        <v>458</v>
      </c>
      <c r="F343" s="189" t="s">
        <v>459</v>
      </c>
      <c r="G343" s="190" t="s">
        <v>454</v>
      </c>
      <c r="H343" s="191">
        <v>3</v>
      </c>
      <c r="I343" s="192"/>
      <c r="J343" s="193">
        <f>ROUND(I343*H343,2)</f>
        <v>0</v>
      </c>
      <c r="K343" s="189" t="s">
        <v>151</v>
      </c>
      <c r="L343" s="39"/>
      <c r="M343" s="194" t="s">
        <v>1</v>
      </c>
      <c r="N343" s="195" t="s">
        <v>39</v>
      </c>
      <c r="O343" s="71"/>
      <c r="P343" s="196">
        <f>O343*H343</f>
        <v>0</v>
      </c>
      <c r="Q343" s="196">
        <v>2.5000000000000001E-4</v>
      </c>
      <c r="R343" s="196">
        <f>Q343*H343</f>
        <v>7.5000000000000002E-4</v>
      </c>
      <c r="S343" s="196">
        <v>0</v>
      </c>
      <c r="T343" s="197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8" t="s">
        <v>144</v>
      </c>
      <c r="AT343" s="198" t="s">
        <v>140</v>
      </c>
      <c r="AU343" s="198" t="s">
        <v>84</v>
      </c>
      <c r="AY343" s="17" t="s">
        <v>138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7" t="s">
        <v>82</v>
      </c>
      <c r="BK343" s="199">
        <f>ROUND(I343*H343,2)</f>
        <v>0</v>
      </c>
      <c r="BL343" s="17" t="s">
        <v>144</v>
      </c>
      <c r="BM343" s="198" t="s">
        <v>460</v>
      </c>
    </row>
    <row r="344" spans="1:65" s="2" customFormat="1" ht="11.25">
      <c r="A344" s="34"/>
      <c r="B344" s="35"/>
      <c r="C344" s="36"/>
      <c r="D344" s="200" t="s">
        <v>146</v>
      </c>
      <c r="E344" s="36"/>
      <c r="F344" s="201" t="s">
        <v>461</v>
      </c>
      <c r="G344" s="36"/>
      <c r="H344" s="36"/>
      <c r="I344" s="202"/>
      <c r="J344" s="36"/>
      <c r="K344" s="36"/>
      <c r="L344" s="39"/>
      <c r="M344" s="203"/>
      <c r="N344" s="204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146</v>
      </c>
      <c r="AU344" s="17" t="s">
        <v>84</v>
      </c>
    </row>
    <row r="345" spans="1:65" s="2" customFormat="1" ht="24.2" customHeight="1">
      <c r="A345" s="34"/>
      <c r="B345" s="35"/>
      <c r="C345" s="187" t="s">
        <v>462</v>
      </c>
      <c r="D345" s="187" t="s">
        <v>140</v>
      </c>
      <c r="E345" s="188" t="s">
        <v>463</v>
      </c>
      <c r="F345" s="189" t="s">
        <v>464</v>
      </c>
      <c r="G345" s="190" t="s">
        <v>374</v>
      </c>
      <c r="H345" s="191">
        <v>2</v>
      </c>
      <c r="I345" s="192"/>
      <c r="J345" s="193">
        <f>ROUND(I345*H345,2)</f>
        <v>0</v>
      </c>
      <c r="K345" s="189" t="s">
        <v>151</v>
      </c>
      <c r="L345" s="39"/>
      <c r="M345" s="194" t="s">
        <v>1</v>
      </c>
      <c r="N345" s="195" t="s">
        <v>39</v>
      </c>
      <c r="O345" s="71"/>
      <c r="P345" s="196">
        <f>O345*H345</f>
        <v>0</v>
      </c>
      <c r="Q345" s="196">
        <v>0.41948000000000002</v>
      </c>
      <c r="R345" s="196">
        <f>Q345*H345</f>
        <v>0.83896000000000004</v>
      </c>
      <c r="S345" s="196">
        <v>0</v>
      </c>
      <c r="T345" s="19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8" t="s">
        <v>144</v>
      </c>
      <c r="AT345" s="198" t="s">
        <v>140</v>
      </c>
      <c r="AU345" s="198" t="s">
        <v>84</v>
      </c>
      <c r="AY345" s="17" t="s">
        <v>138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7" t="s">
        <v>82</v>
      </c>
      <c r="BK345" s="199">
        <f>ROUND(I345*H345,2)</f>
        <v>0</v>
      </c>
      <c r="BL345" s="17" t="s">
        <v>144</v>
      </c>
      <c r="BM345" s="198" t="s">
        <v>465</v>
      </c>
    </row>
    <row r="346" spans="1:65" s="2" customFormat="1" ht="19.5">
      <c r="A346" s="34"/>
      <c r="B346" s="35"/>
      <c r="C346" s="36"/>
      <c r="D346" s="200" t="s">
        <v>146</v>
      </c>
      <c r="E346" s="36"/>
      <c r="F346" s="201" t="s">
        <v>466</v>
      </c>
      <c r="G346" s="36"/>
      <c r="H346" s="36"/>
      <c r="I346" s="202"/>
      <c r="J346" s="36"/>
      <c r="K346" s="36"/>
      <c r="L346" s="39"/>
      <c r="M346" s="203"/>
      <c r="N346" s="204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146</v>
      </c>
      <c r="AU346" s="17" t="s">
        <v>84</v>
      </c>
    </row>
    <row r="347" spans="1:65" s="2" customFormat="1" ht="24.2" customHeight="1">
      <c r="A347" s="34"/>
      <c r="B347" s="35"/>
      <c r="C347" s="237" t="s">
        <v>467</v>
      </c>
      <c r="D347" s="237" t="s">
        <v>296</v>
      </c>
      <c r="E347" s="238" t="s">
        <v>468</v>
      </c>
      <c r="F347" s="239" t="s">
        <v>469</v>
      </c>
      <c r="G347" s="240" t="s">
        <v>374</v>
      </c>
      <c r="H347" s="241">
        <v>2</v>
      </c>
      <c r="I347" s="242"/>
      <c r="J347" s="243">
        <f>ROUND(I347*H347,2)</f>
        <v>0</v>
      </c>
      <c r="K347" s="239" t="s">
        <v>151</v>
      </c>
      <c r="L347" s="244"/>
      <c r="M347" s="245" t="s">
        <v>1</v>
      </c>
      <c r="N347" s="246" t="s">
        <v>39</v>
      </c>
      <c r="O347" s="71"/>
      <c r="P347" s="196">
        <f>O347*H347</f>
        <v>0</v>
      </c>
      <c r="Q347" s="196">
        <v>1.58</v>
      </c>
      <c r="R347" s="196">
        <f>Q347*H347</f>
        <v>3.16</v>
      </c>
      <c r="S347" s="196">
        <v>0</v>
      </c>
      <c r="T347" s="19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8" t="s">
        <v>198</v>
      </c>
      <c r="AT347" s="198" t="s">
        <v>296</v>
      </c>
      <c r="AU347" s="198" t="s">
        <v>84</v>
      </c>
      <c r="AY347" s="17" t="s">
        <v>138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7" t="s">
        <v>82</v>
      </c>
      <c r="BK347" s="199">
        <f>ROUND(I347*H347,2)</f>
        <v>0</v>
      </c>
      <c r="BL347" s="17" t="s">
        <v>144</v>
      </c>
      <c r="BM347" s="198" t="s">
        <v>470</v>
      </c>
    </row>
    <row r="348" spans="1:65" s="2" customFormat="1" ht="11.25">
      <c r="A348" s="34"/>
      <c r="B348" s="35"/>
      <c r="C348" s="36"/>
      <c r="D348" s="200" t="s">
        <v>146</v>
      </c>
      <c r="E348" s="36"/>
      <c r="F348" s="201" t="s">
        <v>469</v>
      </c>
      <c r="G348" s="36"/>
      <c r="H348" s="36"/>
      <c r="I348" s="202"/>
      <c r="J348" s="36"/>
      <c r="K348" s="36"/>
      <c r="L348" s="39"/>
      <c r="M348" s="203"/>
      <c r="N348" s="204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146</v>
      </c>
      <c r="AU348" s="17" t="s">
        <v>84</v>
      </c>
    </row>
    <row r="349" spans="1:65" s="2" customFormat="1" ht="24.2" customHeight="1">
      <c r="A349" s="34"/>
      <c r="B349" s="35"/>
      <c r="C349" s="187" t="s">
        <v>471</v>
      </c>
      <c r="D349" s="187" t="s">
        <v>140</v>
      </c>
      <c r="E349" s="188" t="s">
        <v>472</v>
      </c>
      <c r="F349" s="189" t="s">
        <v>473</v>
      </c>
      <c r="G349" s="190" t="s">
        <v>374</v>
      </c>
      <c r="H349" s="191">
        <v>1</v>
      </c>
      <c r="I349" s="192"/>
      <c r="J349" s="193">
        <f>ROUND(I349*H349,2)</f>
        <v>0</v>
      </c>
      <c r="K349" s="189" t="s">
        <v>151</v>
      </c>
      <c r="L349" s="39"/>
      <c r="M349" s="194" t="s">
        <v>1</v>
      </c>
      <c r="N349" s="195" t="s">
        <v>39</v>
      </c>
      <c r="O349" s="71"/>
      <c r="P349" s="196">
        <f>O349*H349</f>
        <v>0</v>
      </c>
      <c r="Q349" s="196">
        <v>1.28224</v>
      </c>
      <c r="R349" s="196">
        <f>Q349*H349</f>
        <v>1.28224</v>
      </c>
      <c r="S349" s="196">
        <v>0</v>
      </c>
      <c r="T349" s="19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8" t="s">
        <v>144</v>
      </c>
      <c r="AT349" s="198" t="s">
        <v>140</v>
      </c>
      <c r="AU349" s="198" t="s">
        <v>84</v>
      </c>
      <c r="AY349" s="17" t="s">
        <v>138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7" t="s">
        <v>82</v>
      </c>
      <c r="BK349" s="199">
        <f>ROUND(I349*H349,2)</f>
        <v>0</v>
      </c>
      <c r="BL349" s="17" t="s">
        <v>144</v>
      </c>
      <c r="BM349" s="198" t="s">
        <v>474</v>
      </c>
    </row>
    <row r="350" spans="1:65" s="2" customFormat="1" ht="19.5">
      <c r="A350" s="34"/>
      <c r="B350" s="35"/>
      <c r="C350" s="36"/>
      <c r="D350" s="200" t="s">
        <v>146</v>
      </c>
      <c r="E350" s="36"/>
      <c r="F350" s="201" t="s">
        <v>475</v>
      </c>
      <c r="G350" s="36"/>
      <c r="H350" s="36"/>
      <c r="I350" s="202"/>
      <c r="J350" s="36"/>
      <c r="K350" s="36"/>
      <c r="L350" s="39"/>
      <c r="M350" s="203"/>
      <c r="N350" s="204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146</v>
      </c>
      <c r="AU350" s="17" t="s">
        <v>84</v>
      </c>
    </row>
    <row r="351" spans="1:65" s="2" customFormat="1" ht="33" customHeight="1">
      <c r="A351" s="34"/>
      <c r="B351" s="35"/>
      <c r="C351" s="237" t="s">
        <v>476</v>
      </c>
      <c r="D351" s="237" t="s">
        <v>296</v>
      </c>
      <c r="E351" s="238" t="s">
        <v>477</v>
      </c>
      <c r="F351" s="239" t="s">
        <v>478</v>
      </c>
      <c r="G351" s="240" t="s">
        <v>374</v>
      </c>
      <c r="H351" s="241">
        <v>1</v>
      </c>
      <c r="I351" s="242"/>
      <c r="J351" s="243">
        <f>ROUND(I351*H351,2)</f>
        <v>0</v>
      </c>
      <c r="K351" s="239" t="s">
        <v>151</v>
      </c>
      <c r="L351" s="244"/>
      <c r="M351" s="245" t="s">
        <v>1</v>
      </c>
      <c r="N351" s="246" t="s">
        <v>39</v>
      </c>
      <c r="O351" s="71"/>
      <c r="P351" s="196">
        <f>O351*H351</f>
        <v>0</v>
      </c>
      <c r="Q351" s="196">
        <v>5.75</v>
      </c>
      <c r="R351" s="196">
        <f>Q351*H351</f>
        <v>5.75</v>
      </c>
      <c r="S351" s="196">
        <v>0</v>
      </c>
      <c r="T351" s="19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8" t="s">
        <v>198</v>
      </c>
      <c r="AT351" s="198" t="s">
        <v>296</v>
      </c>
      <c r="AU351" s="198" t="s">
        <v>84</v>
      </c>
      <c r="AY351" s="17" t="s">
        <v>138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7" t="s">
        <v>82</v>
      </c>
      <c r="BK351" s="199">
        <f>ROUND(I351*H351,2)</f>
        <v>0</v>
      </c>
      <c r="BL351" s="17" t="s">
        <v>144</v>
      </c>
      <c r="BM351" s="198" t="s">
        <v>479</v>
      </c>
    </row>
    <row r="352" spans="1:65" s="2" customFormat="1" ht="19.5">
      <c r="A352" s="34"/>
      <c r="B352" s="35"/>
      <c r="C352" s="36"/>
      <c r="D352" s="200" t="s">
        <v>146</v>
      </c>
      <c r="E352" s="36"/>
      <c r="F352" s="201" t="s">
        <v>478</v>
      </c>
      <c r="G352" s="36"/>
      <c r="H352" s="36"/>
      <c r="I352" s="202"/>
      <c r="J352" s="36"/>
      <c r="K352" s="36"/>
      <c r="L352" s="39"/>
      <c r="M352" s="203"/>
      <c r="N352" s="204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146</v>
      </c>
      <c r="AU352" s="17" t="s">
        <v>84</v>
      </c>
    </row>
    <row r="353" spans="1:65" s="2" customFormat="1" ht="24.2" customHeight="1">
      <c r="A353" s="34"/>
      <c r="B353" s="35"/>
      <c r="C353" s="187" t="s">
        <v>480</v>
      </c>
      <c r="D353" s="187" t="s">
        <v>140</v>
      </c>
      <c r="E353" s="188" t="s">
        <v>481</v>
      </c>
      <c r="F353" s="189" t="s">
        <v>482</v>
      </c>
      <c r="G353" s="190" t="s">
        <v>374</v>
      </c>
      <c r="H353" s="191">
        <v>2</v>
      </c>
      <c r="I353" s="192"/>
      <c r="J353" s="193">
        <f>ROUND(I353*H353,2)</f>
        <v>0</v>
      </c>
      <c r="K353" s="189" t="s">
        <v>151</v>
      </c>
      <c r="L353" s="39"/>
      <c r="M353" s="194" t="s">
        <v>1</v>
      </c>
      <c r="N353" s="195" t="s">
        <v>39</v>
      </c>
      <c r="O353" s="71"/>
      <c r="P353" s="196">
        <f>O353*H353</f>
        <v>0</v>
      </c>
      <c r="Q353" s="196">
        <v>9.8899999999999995E-3</v>
      </c>
      <c r="R353" s="196">
        <f>Q353*H353</f>
        <v>1.9779999999999999E-2</v>
      </c>
      <c r="S353" s="196">
        <v>0</v>
      </c>
      <c r="T353" s="19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8" t="s">
        <v>144</v>
      </c>
      <c r="AT353" s="198" t="s">
        <v>140</v>
      </c>
      <c r="AU353" s="198" t="s">
        <v>84</v>
      </c>
      <c r="AY353" s="17" t="s">
        <v>138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7" t="s">
        <v>82</v>
      </c>
      <c r="BK353" s="199">
        <f>ROUND(I353*H353,2)</f>
        <v>0</v>
      </c>
      <c r="BL353" s="17" t="s">
        <v>144</v>
      </c>
      <c r="BM353" s="198" t="s">
        <v>483</v>
      </c>
    </row>
    <row r="354" spans="1:65" s="2" customFormat="1" ht="19.5">
      <c r="A354" s="34"/>
      <c r="B354" s="35"/>
      <c r="C354" s="36"/>
      <c r="D354" s="200" t="s">
        <v>146</v>
      </c>
      <c r="E354" s="36"/>
      <c r="F354" s="201" t="s">
        <v>484</v>
      </c>
      <c r="G354" s="36"/>
      <c r="H354" s="36"/>
      <c r="I354" s="202"/>
      <c r="J354" s="36"/>
      <c r="K354" s="36"/>
      <c r="L354" s="39"/>
      <c r="M354" s="203"/>
      <c r="N354" s="204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146</v>
      </c>
      <c r="AU354" s="17" t="s">
        <v>84</v>
      </c>
    </row>
    <row r="355" spans="1:65" s="2" customFormat="1" ht="16.5" customHeight="1">
      <c r="A355" s="34"/>
      <c r="B355" s="35"/>
      <c r="C355" s="237" t="s">
        <v>485</v>
      </c>
      <c r="D355" s="237" t="s">
        <v>296</v>
      </c>
      <c r="E355" s="238" t="s">
        <v>486</v>
      </c>
      <c r="F355" s="239" t="s">
        <v>487</v>
      </c>
      <c r="G355" s="240" t="s">
        <v>374</v>
      </c>
      <c r="H355" s="241">
        <v>2</v>
      </c>
      <c r="I355" s="242"/>
      <c r="J355" s="243">
        <f>ROUND(I355*H355,2)</f>
        <v>0</v>
      </c>
      <c r="K355" s="239" t="s">
        <v>151</v>
      </c>
      <c r="L355" s="244"/>
      <c r="M355" s="245" t="s">
        <v>1</v>
      </c>
      <c r="N355" s="246" t="s">
        <v>39</v>
      </c>
      <c r="O355" s="71"/>
      <c r="P355" s="196">
        <f>O355*H355</f>
        <v>0</v>
      </c>
      <c r="Q355" s="196">
        <v>0.26200000000000001</v>
      </c>
      <c r="R355" s="196">
        <f>Q355*H355</f>
        <v>0.52400000000000002</v>
      </c>
      <c r="S355" s="196">
        <v>0</v>
      </c>
      <c r="T355" s="19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8" t="s">
        <v>198</v>
      </c>
      <c r="AT355" s="198" t="s">
        <v>296</v>
      </c>
      <c r="AU355" s="198" t="s">
        <v>84</v>
      </c>
      <c r="AY355" s="17" t="s">
        <v>138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7" t="s">
        <v>82</v>
      </c>
      <c r="BK355" s="199">
        <f>ROUND(I355*H355,2)</f>
        <v>0</v>
      </c>
      <c r="BL355" s="17" t="s">
        <v>144</v>
      </c>
      <c r="BM355" s="198" t="s">
        <v>488</v>
      </c>
    </row>
    <row r="356" spans="1:65" s="2" customFormat="1" ht="11.25">
      <c r="A356" s="34"/>
      <c r="B356" s="35"/>
      <c r="C356" s="36"/>
      <c r="D356" s="200" t="s">
        <v>146</v>
      </c>
      <c r="E356" s="36"/>
      <c r="F356" s="201" t="s">
        <v>487</v>
      </c>
      <c r="G356" s="36"/>
      <c r="H356" s="36"/>
      <c r="I356" s="202"/>
      <c r="J356" s="36"/>
      <c r="K356" s="36"/>
      <c r="L356" s="39"/>
      <c r="M356" s="203"/>
      <c r="N356" s="204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146</v>
      </c>
      <c r="AU356" s="17" t="s">
        <v>84</v>
      </c>
    </row>
    <row r="357" spans="1:65" s="2" customFormat="1" ht="24.2" customHeight="1">
      <c r="A357" s="34"/>
      <c r="B357" s="35"/>
      <c r="C357" s="187" t="s">
        <v>489</v>
      </c>
      <c r="D357" s="187" t="s">
        <v>140</v>
      </c>
      <c r="E357" s="188" t="s">
        <v>490</v>
      </c>
      <c r="F357" s="189" t="s">
        <v>491</v>
      </c>
      <c r="G357" s="190" t="s">
        <v>374</v>
      </c>
      <c r="H357" s="191">
        <v>1</v>
      </c>
      <c r="I357" s="192"/>
      <c r="J357" s="193">
        <f>ROUND(I357*H357,2)</f>
        <v>0</v>
      </c>
      <c r="K357" s="189" t="s">
        <v>151</v>
      </c>
      <c r="L357" s="39"/>
      <c r="M357" s="194" t="s">
        <v>1</v>
      </c>
      <c r="N357" s="195" t="s">
        <v>39</v>
      </c>
      <c r="O357" s="71"/>
      <c r="P357" s="196">
        <f>O357*H357</f>
        <v>0</v>
      </c>
      <c r="Q357" s="196">
        <v>9.8899999999999995E-3</v>
      </c>
      <c r="R357" s="196">
        <f>Q357*H357</f>
        <v>9.8899999999999995E-3</v>
      </c>
      <c r="S357" s="196">
        <v>0</v>
      </c>
      <c r="T357" s="19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8" t="s">
        <v>144</v>
      </c>
      <c r="AT357" s="198" t="s">
        <v>140</v>
      </c>
      <c r="AU357" s="198" t="s">
        <v>84</v>
      </c>
      <c r="AY357" s="17" t="s">
        <v>138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7" t="s">
        <v>82</v>
      </c>
      <c r="BK357" s="199">
        <f>ROUND(I357*H357,2)</f>
        <v>0</v>
      </c>
      <c r="BL357" s="17" t="s">
        <v>144</v>
      </c>
      <c r="BM357" s="198" t="s">
        <v>492</v>
      </c>
    </row>
    <row r="358" spans="1:65" s="2" customFormat="1" ht="19.5">
      <c r="A358" s="34"/>
      <c r="B358" s="35"/>
      <c r="C358" s="36"/>
      <c r="D358" s="200" t="s">
        <v>146</v>
      </c>
      <c r="E358" s="36"/>
      <c r="F358" s="201" t="s">
        <v>493</v>
      </c>
      <c r="G358" s="36"/>
      <c r="H358" s="36"/>
      <c r="I358" s="202"/>
      <c r="J358" s="36"/>
      <c r="K358" s="36"/>
      <c r="L358" s="39"/>
      <c r="M358" s="203"/>
      <c r="N358" s="204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146</v>
      </c>
      <c r="AU358" s="17" t="s">
        <v>84</v>
      </c>
    </row>
    <row r="359" spans="1:65" s="2" customFormat="1" ht="21.75" customHeight="1">
      <c r="A359" s="34"/>
      <c r="B359" s="35"/>
      <c r="C359" s="237" t="s">
        <v>494</v>
      </c>
      <c r="D359" s="237" t="s">
        <v>296</v>
      </c>
      <c r="E359" s="238" t="s">
        <v>495</v>
      </c>
      <c r="F359" s="239" t="s">
        <v>496</v>
      </c>
      <c r="G359" s="240" t="s">
        <v>374</v>
      </c>
      <c r="H359" s="241">
        <v>1</v>
      </c>
      <c r="I359" s="242"/>
      <c r="J359" s="243">
        <f>ROUND(I359*H359,2)</f>
        <v>0</v>
      </c>
      <c r="K359" s="239" t="s">
        <v>151</v>
      </c>
      <c r="L359" s="244"/>
      <c r="M359" s="245" t="s">
        <v>1</v>
      </c>
      <c r="N359" s="246" t="s">
        <v>39</v>
      </c>
      <c r="O359" s="71"/>
      <c r="P359" s="196">
        <f>O359*H359</f>
        <v>0</v>
      </c>
      <c r="Q359" s="196">
        <v>0.50600000000000001</v>
      </c>
      <c r="R359" s="196">
        <f>Q359*H359</f>
        <v>0.50600000000000001</v>
      </c>
      <c r="S359" s="196">
        <v>0</v>
      </c>
      <c r="T359" s="19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8" t="s">
        <v>198</v>
      </c>
      <c r="AT359" s="198" t="s">
        <v>296</v>
      </c>
      <c r="AU359" s="198" t="s">
        <v>84</v>
      </c>
      <c r="AY359" s="17" t="s">
        <v>138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7" t="s">
        <v>82</v>
      </c>
      <c r="BK359" s="199">
        <f>ROUND(I359*H359,2)</f>
        <v>0</v>
      </c>
      <c r="BL359" s="17" t="s">
        <v>144</v>
      </c>
      <c r="BM359" s="198" t="s">
        <v>497</v>
      </c>
    </row>
    <row r="360" spans="1:65" s="2" customFormat="1" ht="11.25">
      <c r="A360" s="34"/>
      <c r="B360" s="35"/>
      <c r="C360" s="36"/>
      <c r="D360" s="200" t="s">
        <v>146</v>
      </c>
      <c r="E360" s="36"/>
      <c r="F360" s="201" t="s">
        <v>496</v>
      </c>
      <c r="G360" s="36"/>
      <c r="H360" s="36"/>
      <c r="I360" s="202"/>
      <c r="J360" s="36"/>
      <c r="K360" s="36"/>
      <c r="L360" s="39"/>
      <c r="M360" s="203"/>
      <c r="N360" s="204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146</v>
      </c>
      <c r="AU360" s="17" t="s">
        <v>84</v>
      </c>
    </row>
    <row r="361" spans="1:65" s="2" customFormat="1" ht="24.2" customHeight="1">
      <c r="A361" s="34"/>
      <c r="B361" s="35"/>
      <c r="C361" s="187" t="s">
        <v>498</v>
      </c>
      <c r="D361" s="187" t="s">
        <v>140</v>
      </c>
      <c r="E361" s="188" t="s">
        <v>499</v>
      </c>
      <c r="F361" s="189" t="s">
        <v>500</v>
      </c>
      <c r="G361" s="190" t="s">
        <v>374</v>
      </c>
      <c r="H361" s="191">
        <v>2</v>
      </c>
      <c r="I361" s="192"/>
      <c r="J361" s="193">
        <f>ROUND(I361*H361,2)</f>
        <v>0</v>
      </c>
      <c r="K361" s="189" t="s">
        <v>151</v>
      </c>
      <c r="L361" s="39"/>
      <c r="M361" s="194" t="s">
        <v>1</v>
      </c>
      <c r="N361" s="195" t="s">
        <v>39</v>
      </c>
      <c r="O361" s="71"/>
      <c r="P361" s="196">
        <f>O361*H361</f>
        <v>0</v>
      </c>
      <c r="Q361" s="196">
        <v>9.8899999999999995E-3</v>
      </c>
      <c r="R361" s="196">
        <f>Q361*H361</f>
        <v>1.9779999999999999E-2</v>
      </c>
      <c r="S361" s="196">
        <v>0</v>
      </c>
      <c r="T361" s="19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8" t="s">
        <v>144</v>
      </c>
      <c r="AT361" s="198" t="s">
        <v>140</v>
      </c>
      <c r="AU361" s="198" t="s">
        <v>84</v>
      </c>
      <c r="AY361" s="17" t="s">
        <v>138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7" t="s">
        <v>82</v>
      </c>
      <c r="BK361" s="199">
        <f>ROUND(I361*H361,2)</f>
        <v>0</v>
      </c>
      <c r="BL361" s="17" t="s">
        <v>144</v>
      </c>
      <c r="BM361" s="198" t="s">
        <v>501</v>
      </c>
    </row>
    <row r="362" spans="1:65" s="2" customFormat="1" ht="19.5">
      <c r="A362" s="34"/>
      <c r="B362" s="35"/>
      <c r="C362" s="36"/>
      <c r="D362" s="200" t="s">
        <v>146</v>
      </c>
      <c r="E362" s="36"/>
      <c r="F362" s="201" t="s">
        <v>502</v>
      </c>
      <c r="G362" s="36"/>
      <c r="H362" s="36"/>
      <c r="I362" s="202"/>
      <c r="J362" s="36"/>
      <c r="K362" s="36"/>
      <c r="L362" s="39"/>
      <c r="M362" s="203"/>
      <c r="N362" s="204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146</v>
      </c>
      <c r="AU362" s="17" t="s">
        <v>84</v>
      </c>
    </row>
    <row r="363" spans="1:65" s="2" customFormat="1" ht="21.75" customHeight="1">
      <c r="A363" s="34"/>
      <c r="B363" s="35"/>
      <c r="C363" s="237" t="s">
        <v>503</v>
      </c>
      <c r="D363" s="237" t="s">
        <v>296</v>
      </c>
      <c r="E363" s="238" t="s">
        <v>504</v>
      </c>
      <c r="F363" s="239" t="s">
        <v>505</v>
      </c>
      <c r="G363" s="240" t="s">
        <v>374</v>
      </c>
      <c r="H363" s="241">
        <v>2</v>
      </c>
      <c r="I363" s="242"/>
      <c r="J363" s="243">
        <f>ROUND(I363*H363,2)</f>
        <v>0</v>
      </c>
      <c r="K363" s="239" t="s">
        <v>151</v>
      </c>
      <c r="L363" s="244"/>
      <c r="M363" s="245" t="s">
        <v>1</v>
      </c>
      <c r="N363" s="246" t="s">
        <v>39</v>
      </c>
      <c r="O363" s="71"/>
      <c r="P363" s="196">
        <f>O363*H363</f>
        <v>0</v>
      </c>
      <c r="Q363" s="196">
        <v>1.0129999999999999</v>
      </c>
      <c r="R363" s="196">
        <f>Q363*H363</f>
        <v>2.0259999999999998</v>
      </c>
      <c r="S363" s="196">
        <v>0</v>
      </c>
      <c r="T363" s="197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8" t="s">
        <v>198</v>
      </c>
      <c r="AT363" s="198" t="s">
        <v>296</v>
      </c>
      <c r="AU363" s="198" t="s">
        <v>84</v>
      </c>
      <c r="AY363" s="17" t="s">
        <v>138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7" t="s">
        <v>82</v>
      </c>
      <c r="BK363" s="199">
        <f>ROUND(I363*H363,2)</f>
        <v>0</v>
      </c>
      <c r="BL363" s="17" t="s">
        <v>144</v>
      </c>
      <c r="BM363" s="198" t="s">
        <v>506</v>
      </c>
    </row>
    <row r="364" spans="1:65" s="2" customFormat="1" ht="11.25">
      <c r="A364" s="34"/>
      <c r="B364" s="35"/>
      <c r="C364" s="36"/>
      <c r="D364" s="200" t="s">
        <v>146</v>
      </c>
      <c r="E364" s="36"/>
      <c r="F364" s="201" t="s">
        <v>505</v>
      </c>
      <c r="G364" s="36"/>
      <c r="H364" s="36"/>
      <c r="I364" s="202"/>
      <c r="J364" s="36"/>
      <c r="K364" s="36"/>
      <c r="L364" s="39"/>
      <c r="M364" s="203"/>
      <c r="N364" s="204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146</v>
      </c>
      <c r="AU364" s="17" t="s">
        <v>84</v>
      </c>
    </row>
    <row r="365" spans="1:65" s="2" customFormat="1" ht="24.2" customHeight="1">
      <c r="A365" s="34"/>
      <c r="B365" s="35"/>
      <c r="C365" s="187" t="s">
        <v>507</v>
      </c>
      <c r="D365" s="187" t="s">
        <v>140</v>
      </c>
      <c r="E365" s="188" t="s">
        <v>508</v>
      </c>
      <c r="F365" s="189" t="s">
        <v>509</v>
      </c>
      <c r="G365" s="190" t="s">
        <v>374</v>
      </c>
      <c r="H365" s="191">
        <v>1</v>
      </c>
      <c r="I365" s="192"/>
      <c r="J365" s="193">
        <f>ROUND(I365*H365,2)</f>
        <v>0</v>
      </c>
      <c r="K365" s="189" t="s">
        <v>151</v>
      </c>
      <c r="L365" s="39"/>
      <c r="M365" s="194" t="s">
        <v>1</v>
      </c>
      <c r="N365" s="195" t="s">
        <v>39</v>
      </c>
      <c r="O365" s="71"/>
      <c r="P365" s="196">
        <f>O365*H365</f>
        <v>0</v>
      </c>
      <c r="Q365" s="196">
        <v>2.3939999999999999E-2</v>
      </c>
      <c r="R365" s="196">
        <f>Q365*H365</f>
        <v>2.3939999999999999E-2</v>
      </c>
      <c r="S365" s="196">
        <v>0</v>
      </c>
      <c r="T365" s="19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8" t="s">
        <v>144</v>
      </c>
      <c r="AT365" s="198" t="s">
        <v>140</v>
      </c>
      <c r="AU365" s="198" t="s">
        <v>84</v>
      </c>
      <c r="AY365" s="17" t="s">
        <v>138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7" t="s">
        <v>82</v>
      </c>
      <c r="BK365" s="199">
        <f>ROUND(I365*H365,2)</f>
        <v>0</v>
      </c>
      <c r="BL365" s="17" t="s">
        <v>144</v>
      </c>
      <c r="BM365" s="198" t="s">
        <v>510</v>
      </c>
    </row>
    <row r="366" spans="1:65" s="2" customFormat="1" ht="19.5">
      <c r="A366" s="34"/>
      <c r="B366" s="35"/>
      <c r="C366" s="36"/>
      <c r="D366" s="200" t="s">
        <v>146</v>
      </c>
      <c r="E366" s="36"/>
      <c r="F366" s="201" t="s">
        <v>511</v>
      </c>
      <c r="G366" s="36"/>
      <c r="H366" s="36"/>
      <c r="I366" s="202"/>
      <c r="J366" s="36"/>
      <c r="K366" s="36"/>
      <c r="L366" s="39"/>
      <c r="M366" s="203"/>
      <c r="N366" s="204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146</v>
      </c>
      <c r="AU366" s="17" t="s">
        <v>84</v>
      </c>
    </row>
    <row r="367" spans="1:65" s="2" customFormat="1" ht="24.2" customHeight="1">
      <c r="A367" s="34"/>
      <c r="B367" s="35"/>
      <c r="C367" s="237" t="s">
        <v>512</v>
      </c>
      <c r="D367" s="237" t="s">
        <v>296</v>
      </c>
      <c r="E367" s="238" t="s">
        <v>513</v>
      </c>
      <c r="F367" s="239" t="s">
        <v>514</v>
      </c>
      <c r="G367" s="240" t="s">
        <v>374</v>
      </c>
      <c r="H367" s="241">
        <v>1</v>
      </c>
      <c r="I367" s="242"/>
      <c r="J367" s="243">
        <f>ROUND(I367*H367,2)</f>
        <v>0</v>
      </c>
      <c r="K367" s="239" t="s">
        <v>151</v>
      </c>
      <c r="L367" s="244"/>
      <c r="M367" s="245" t="s">
        <v>1</v>
      </c>
      <c r="N367" s="246" t="s">
        <v>39</v>
      </c>
      <c r="O367" s="71"/>
      <c r="P367" s="196">
        <f>O367*H367</f>
        <v>0</v>
      </c>
      <c r="Q367" s="196">
        <v>0.87</v>
      </c>
      <c r="R367" s="196">
        <f>Q367*H367</f>
        <v>0.87</v>
      </c>
      <c r="S367" s="196">
        <v>0</v>
      </c>
      <c r="T367" s="19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8" t="s">
        <v>198</v>
      </c>
      <c r="AT367" s="198" t="s">
        <v>296</v>
      </c>
      <c r="AU367" s="198" t="s">
        <v>84</v>
      </c>
      <c r="AY367" s="17" t="s">
        <v>138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7" t="s">
        <v>82</v>
      </c>
      <c r="BK367" s="199">
        <f>ROUND(I367*H367,2)</f>
        <v>0</v>
      </c>
      <c r="BL367" s="17" t="s">
        <v>144</v>
      </c>
      <c r="BM367" s="198" t="s">
        <v>515</v>
      </c>
    </row>
    <row r="368" spans="1:65" s="2" customFormat="1" ht="19.5">
      <c r="A368" s="34"/>
      <c r="B368" s="35"/>
      <c r="C368" s="36"/>
      <c r="D368" s="200" t="s">
        <v>146</v>
      </c>
      <c r="E368" s="36"/>
      <c r="F368" s="201" t="s">
        <v>514</v>
      </c>
      <c r="G368" s="36"/>
      <c r="H368" s="36"/>
      <c r="I368" s="202"/>
      <c r="J368" s="36"/>
      <c r="K368" s="36"/>
      <c r="L368" s="39"/>
      <c r="M368" s="203"/>
      <c r="N368" s="204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146</v>
      </c>
      <c r="AU368" s="17" t="s">
        <v>84</v>
      </c>
    </row>
    <row r="369" spans="1:65" s="2" customFormat="1" ht="24.2" customHeight="1">
      <c r="A369" s="34"/>
      <c r="B369" s="35"/>
      <c r="C369" s="187" t="s">
        <v>516</v>
      </c>
      <c r="D369" s="187" t="s">
        <v>140</v>
      </c>
      <c r="E369" s="188" t="s">
        <v>517</v>
      </c>
      <c r="F369" s="189" t="s">
        <v>518</v>
      </c>
      <c r="G369" s="190" t="s">
        <v>374</v>
      </c>
      <c r="H369" s="191">
        <v>2</v>
      </c>
      <c r="I369" s="192"/>
      <c r="J369" s="193">
        <f>ROUND(I369*H369,2)</f>
        <v>0</v>
      </c>
      <c r="K369" s="189" t="s">
        <v>151</v>
      </c>
      <c r="L369" s="39"/>
      <c r="M369" s="194" t="s">
        <v>1</v>
      </c>
      <c r="N369" s="195" t="s">
        <v>39</v>
      </c>
      <c r="O369" s="71"/>
      <c r="P369" s="196">
        <f>O369*H369</f>
        <v>0</v>
      </c>
      <c r="Q369" s="196">
        <v>9.8899999999999995E-3</v>
      </c>
      <c r="R369" s="196">
        <f>Q369*H369</f>
        <v>1.9779999999999999E-2</v>
      </c>
      <c r="S369" s="196">
        <v>0</v>
      </c>
      <c r="T369" s="19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8" t="s">
        <v>144</v>
      </c>
      <c r="AT369" s="198" t="s">
        <v>140</v>
      </c>
      <c r="AU369" s="198" t="s">
        <v>84</v>
      </c>
      <c r="AY369" s="17" t="s">
        <v>138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7" t="s">
        <v>82</v>
      </c>
      <c r="BK369" s="199">
        <f>ROUND(I369*H369,2)</f>
        <v>0</v>
      </c>
      <c r="BL369" s="17" t="s">
        <v>144</v>
      </c>
      <c r="BM369" s="198" t="s">
        <v>519</v>
      </c>
    </row>
    <row r="370" spans="1:65" s="2" customFormat="1" ht="19.5">
      <c r="A370" s="34"/>
      <c r="B370" s="35"/>
      <c r="C370" s="36"/>
      <c r="D370" s="200" t="s">
        <v>146</v>
      </c>
      <c r="E370" s="36"/>
      <c r="F370" s="201" t="s">
        <v>520</v>
      </c>
      <c r="G370" s="36"/>
      <c r="H370" s="36"/>
      <c r="I370" s="202"/>
      <c r="J370" s="36"/>
      <c r="K370" s="36"/>
      <c r="L370" s="39"/>
      <c r="M370" s="203"/>
      <c r="N370" s="204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146</v>
      </c>
      <c r="AU370" s="17" t="s">
        <v>84</v>
      </c>
    </row>
    <row r="371" spans="1:65" s="2" customFormat="1" ht="24.2" customHeight="1">
      <c r="A371" s="34"/>
      <c r="B371" s="35"/>
      <c r="C371" s="237" t="s">
        <v>521</v>
      </c>
      <c r="D371" s="237" t="s">
        <v>296</v>
      </c>
      <c r="E371" s="238" t="s">
        <v>522</v>
      </c>
      <c r="F371" s="239" t="s">
        <v>523</v>
      </c>
      <c r="G371" s="240" t="s">
        <v>374</v>
      </c>
      <c r="H371" s="241">
        <v>2</v>
      </c>
      <c r="I371" s="242"/>
      <c r="J371" s="243">
        <f>ROUND(I371*H371,2)</f>
        <v>0</v>
      </c>
      <c r="K371" s="239" t="s">
        <v>151</v>
      </c>
      <c r="L371" s="244"/>
      <c r="M371" s="245" t="s">
        <v>1</v>
      </c>
      <c r="N371" s="246" t="s">
        <v>39</v>
      </c>
      <c r="O371" s="71"/>
      <c r="P371" s="196">
        <f>O371*H371</f>
        <v>0</v>
      </c>
      <c r="Q371" s="196">
        <v>0.44900000000000001</v>
      </c>
      <c r="R371" s="196">
        <f>Q371*H371</f>
        <v>0.89800000000000002</v>
      </c>
      <c r="S371" s="196">
        <v>0</v>
      </c>
      <c r="T371" s="197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8" t="s">
        <v>198</v>
      </c>
      <c r="AT371" s="198" t="s">
        <v>296</v>
      </c>
      <c r="AU371" s="198" t="s">
        <v>84</v>
      </c>
      <c r="AY371" s="17" t="s">
        <v>138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7" t="s">
        <v>82</v>
      </c>
      <c r="BK371" s="199">
        <f>ROUND(I371*H371,2)</f>
        <v>0</v>
      </c>
      <c r="BL371" s="17" t="s">
        <v>144</v>
      </c>
      <c r="BM371" s="198" t="s">
        <v>524</v>
      </c>
    </row>
    <row r="372" spans="1:65" s="2" customFormat="1" ht="11.25">
      <c r="A372" s="34"/>
      <c r="B372" s="35"/>
      <c r="C372" s="36"/>
      <c r="D372" s="200" t="s">
        <v>146</v>
      </c>
      <c r="E372" s="36"/>
      <c r="F372" s="201" t="s">
        <v>523</v>
      </c>
      <c r="G372" s="36"/>
      <c r="H372" s="36"/>
      <c r="I372" s="202"/>
      <c r="J372" s="36"/>
      <c r="K372" s="36"/>
      <c r="L372" s="39"/>
      <c r="M372" s="203"/>
      <c r="N372" s="204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146</v>
      </c>
      <c r="AU372" s="17" t="s">
        <v>84</v>
      </c>
    </row>
    <row r="373" spans="1:65" s="2" customFormat="1" ht="24.2" customHeight="1">
      <c r="A373" s="34"/>
      <c r="B373" s="35"/>
      <c r="C373" s="187" t="s">
        <v>525</v>
      </c>
      <c r="D373" s="187" t="s">
        <v>140</v>
      </c>
      <c r="E373" s="188" t="s">
        <v>526</v>
      </c>
      <c r="F373" s="189" t="s">
        <v>527</v>
      </c>
      <c r="G373" s="190" t="s">
        <v>374</v>
      </c>
      <c r="H373" s="191">
        <v>1</v>
      </c>
      <c r="I373" s="192"/>
      <c r="J373" s="193">
        <f>ROUND(I373*H373,2)</f>
        <v>0</v>
      </c>
      <c r="K373" s="189" t="s">
        <v>151</v>
      </c>
      <c r="L373" s="39"/>
      <c r="M373" s="194" t="s">
        <v>1</v>
      </c>
      <c r="N373" s="195" t="s">
        <v>39</v>
      </c>
      <c r="O373" s="71"/>
      <c r="P373" s="196">
        <f>O373*H373</f>
        <v>0</v>
      </c>
      <c r="Q373" s="196">
        <v>1.9349999999999999E-2</v>
      </c>
      <c r="R373" s="196">
        <f>Q373*H373</f>
        <v>1.9349999999999999E-2</v>
      </c>
      <c r="S373" s="196">
        <v>0</v>
      </c>
      <c r="T373" s="19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8" t="s">
        <v>144</v>
      </c>
      <c r="AT373" s="198" t="s">
        <v>140</v>
      </c>
      <c r="AU373" s="198" t="s">
        <v>84</v>
      </c>
      <c r="AY373" s="17" t="s">
        <v>138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7" t="s">
        <v>82</v>
      </c>
      <c r="BK373" s="199">
        <f>ROUND(I373*H373,2)</f>
        <v>0</v>
      </c>
      <c r="BL373" s="17" t="s">
        <v>144</v>
      </c>
      <c r="BM373" s="198" t="s">
        <v>528</v>
      </c>
    </row>
    <row r="374" spans="1:65" s="2" customFormat="1" ht="19.5">
      <c r="A374" s="34"/>
      <c r="B374" s="35"/>
      <c r="C374" s="36"/>
      <c r="D374" s="200" t="s">
        <v>146</v>
      </c>
      <c r="E374" s="36"/>
      <c r="F374" s="201" t="s">
        <v>529</v>
      </c>
      <c r="G374" s="36"/>
      <c r="H374" s="36"/>
      <c r="I374" s="202"/>
      <c r="J374" s="36"/>
      <c r="K374" s="36"/>
      <c r="L374" s="39"/>
      <c r="M374" s="203"/>
      <c r="N374" s="204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146</v>
      </c>
      <c r="AU374" s="17" t="s">
        <v>84</v>
      </c>
    </row>
    <row r="375" spans="1:65" s="2" customFormat="1" ht="24.2" customHeight="1">
      <c r="A375" s="34"/>
      <c r="B375" s="35"/>
      <c r="C375" s="237" t="s">
        <v>530</v>
      </c>
      <c r="D375" s="237" t="s">
        <v>296</v>
      </c>
      <c r="E375" s="238" t="s">
        <v>531</v>
      </c>
      <c r="F375" s="239" t="s">
        <v>532</v>
      </c>
      <c r="G375" s="240" t="s">
        <v>374</v>
      </c>
      <c r="H375" s="241">
        <v>1</v>
      </c>
      <c r="I375" s="242"/>
      <c r="J375" s="243">
        <f>ROUND(I375*H375,2)</f>
        <v>0</v>
      </c>
      <c r="K375" s="239" t="s">
        <v>151</v>
      </c>
      <c r="L375" s="244"/>
      <c r="M375" s="245" t="s">
        <v>1</v>
      </c>
      <c r="N375" s="246" t="s">
        <v>39</v>
      </c>
      <c r="O375" s="71"/>
      <c r="P375" s="196">
        <f>O375*H375</f>
        <v>0</v>
      </c>
      <c r="Q375" s="196">
        <v>1.0900000000000001</v>
      </c>
      <c r="R375" s="196">
        <f>Q375*H375</f>
        <v>1.0900000000000001</v>
      </c>
      <c r="S375" s="196">
        <v>0</v>
      </c>
      <c r="T375" s="19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8" t="s">
        <v>198</v>
      </c>
      <c r="AT375" s="198" t="s">
        <v>296</v>
      </c>
      <c r="AU375" s="198" t="s">
        <v>84</v>
      </c>
      <c r="AY375" s="17" t="s">
        <v>138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7" t="s">
        <v>82</v>
      </c>
      <c r="BK375" s="199">
        <f>ROUND(I375*H375,2)</f>
        <v>0</v>
      </c>
      <c r="BL375" s="17" t="s">
        <v>144</v>
      </c>
      <c r="BM375" s="198" t="s">
        <v>533</v>
      </c>
    </row>
    <row r="376" spans="1:65" s="2" customFormat="1" ht="19.5">
      <c r="A376" s="34"/>
      <c r="B376" s="35"/>
      <c r="C376" s="36"/>
      <c r="D376" s="200" t="s">
        <v>146</v>
      </c>
      <c r="E376" s="36"/>
      <c r="F376" s="201" t="s">
        <v>532</v>
      </c>
      <c r="G376" s="36"/>
      <c r="H376" s="36"/>
      <c r="I376" s="202"/>
      <c r="J376" s="36"/>
      <c r="K376" s="36"/>
      <c r="L376" s="39"/>
      <c r="M376" s="203"/>
      <c r="N376" s="204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146</v>
      </c>
      <c r="AU376" s="17" t="s">
        <v>84</v>
      </c>
    </row>
    <row r="377" spans="1:65" s="2" customFormat="1" ht="24.2" customHeight="1">
      <c r="A377" s="34"/>
      <c r="B377" s="35"/>
      <c r="C377" s="187" t="s">
        <v>534</v>
      </c>
      <c r="D377" s="187" t="s">
        <v>140</v>
      </c>
      <c r="E377" s="188" t="s">
        <v>535</v>
      </c>
      <c r="F377" s="189" t="s">
        <v>536</v>
      </c>
      <c r="G377" s="190" t="s">
        <v>374</v>
      </c>
      <c r="H377" s="191">
        <v>5</v>
      </c>
      <c r="I377" s="192"/>
      <c r="J377" s="193">
        <f>ROUND(I377*H377,2)</f>
        <v>0</v>
      </c>
      <c r="K377" s="189" t="s">
        <v>151</v>
      </c>
      <c r="L377" s="39"/>
      <c r="M377" s="194" t="s">
        <v>1</v>
      </c>
      <c r="N377" s="195" t="s">
        <v>39</v>
      </c>
      <c r="O377" s="71"/>
      <c r="P377" s="196">
        <f>O377*H377</f>
        <v>0</v>
      </c>
      <c r="Q377" s="196">
        <v>0.45828999999999998</v>
      </c>
      <c r="R377" s="196">
        <f>Q377*H377</f>
        <v>2.2914499999999998</v>
      </c>
      <c r="S377" s="196">
        <v>0</v>
      </c>
      <c r="T377" s="19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8" t="s">
        <v>144</v>
      </c>
      <c r="AT377" s="198" t="s">
        <v>140</v>
      </c>
      <c r="AU377" s="198" t="s">
        <v>84</v>
      </c>
      <c r="AY377" s="17" t="s">
        <v>138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7" t="s">
        <v>82</v>
      </c>
      <c r="BK377" s="199">
        <f>ROUND(I377*H377,2)</f>
        <v>0</v>
      </c>
      <c r="BL377" s="17" t="s">
        <v>144</v>
      </c>
      <c r="BM377" s="198" t="s">
        <v>537</v>
      </c>
    </row>
    <row r="378" spans="1:65" s="2" customFormat="1" ht="19.5">
      <c r="A378" s="34"/>
      <c r="B378" s="35"/>
      <c r="C378" s="36"/>
      <c r="D378" s="200" t="s">
        <v>146</v>
      </c>
      <c r="E378" s="36"/>
      <c r="F378" s="201" t="s">
        <v>536</v>
      </c>
      <c r="G378" s="36"/>
      <c r="H378" s="36"/>
      <c r="I378" s="202"/>
      <c r="J378" s="36"/>
      <c r="K378" s="36"/>
      <c r="L378" s="39"/>
      <c r="M378" s="203"/>
      <c r="N378" s="204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146</v>
      </c>
      <c r="AU378" s="17" t="s">
        <v>84</v>
      </c>
    </row>
    <row r="379" spans="1:65" s="2" customFormat="1" ht="21.75" customHeight="1">
      <c r="A379" s="34"/>
      <c r="B379" s="35"/>
      <c r="C379" s="237" t="s">
        <v>538</v>
      </c>
      <c r="D379" s="237" t="s">
        <v>296</v>
      </c>
      <c r="E379" s="238" t="s">
        <v>539</v>
      </c>
      <c r="F379" s="239" t="s">
        <v>540</v>
      </c>
      <c r="G379" s="240" t="s">
        <v>374</v>
      </c>
      <c r="H379" s="241">
        <v>2</v>
      </c>
      <c r="I379" s="242"/>
      <c r="J379" s="243">
        <f>ROUND(I379*H379,2)</f>
        <v>0</v>
      </c>
      <c r="K379" s="239" t="s">
        <v>1</v>
      </c>
      <c r="L379" s="244"/>
      <c r="M379" s="245" t="s">
        <v>1</v>
      </c>
      <c r="N379" s="246" t="s">
        <v>39</v>
      </c>
      <c r="O379" s="71"/>
      <c r="P379" s="196">
        <f>O379*H379</f>
        <v>0</v>
      </c>
      <c r="Q379" s="196">
        <v>2.2549999999999999</v>
      </c>
      <c r="R379" s="196">
        <f>Q379*H379</f>
        <v>4.51</v>
      </c>
      <c r="S379" s="196">
        <v>0</v>
      </c>
      <c r="T379" s="19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8" t="s">
        <v>198</v>
      </c>
      <c r="AT379" s="198" t="s">
        <v>296</v>
      </c>
      <c r="AU379" s="198" t="s">
        <v>84</v>
      </c>
      <c r="AY379" s="17" t="s">
        <v>138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7" t="s">
        <v>82</v>
      </c>
      <c r="BK379" s="199">
        <f>ROUND(I379*H379,2)</f>
        <v>0</v>
      </c>
      <c r="BL379" s="17" t="s">
        <v>144</v>
      </c>
      <c r="BM379" s="198" t="s">
        <v>541</v>
      </c>
    </row>
    <row r="380" spans="1:65" s="2" customFormat="1" ht="11.25">
      <c r="A380" s="34"/>
      <c r="B380" s="35"/>
      <c r="C380" s="36"/>
      <c r="D380" s="200" t="s">
        <v>146</v>
      </c>
      <c r="E380" s="36"/>
      <c r="F380" s="201" t="s">
        <v>540</v>
      </c>
      <c r="G380" s="36"/>
      <c r="H380" s="36"/>
      <c r="I380" s="202"/>
      <c r="J380" s="36"/>
      <c r="K380" s="36"/>
      <c r="L380" s="39"/>
      <c r="M380" s="203"/>
      <c r="N380" s="204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146</v>
      </c>
      <c r="AU380" s="17" t="s">
        <v>84</v>
      </c>
    </row>
    <row r="381" spans="1:65" s="2" customFormat="1" ht="16.5" customHeight="1">
      <c r="A381" s="34"/>
      <c r="B381" s="35"/>
      <c r="C381" s="237" t="s">
        <v>542</v>
      </c>
      <c r="D381" s="237" t="s">
        <v>296</v>
      </c>
      <c r="E381" s="238" t="s">
        <v>543</v>
      </c>
      <c r="F381" s="239" t="s">
        <v>544</v>
      </c>
      <c r="G381" s="240" t="s">
        <v>374</v>
      </c>
      <c r="H381" s="241">
        <v>3</v>
      </c>
      <c r="I381" s="242"/>
      <c r="J381" s="243">
        <f>ROUND(I381*H381,2)</f>
        <v>0</v>
      </c>
      <c r="K381" s="239" t="s">
        <v>151</v>
      </c>
      <c r="L381" s="244"/>
      <c r="M381" s="245" t="s">
        <v>1</v>
      </c>
      <c r="N381" s="246" t="s">
        <v>39</v>
      </c>
      <c r="O381" s="71"/>
      <c r="P381" s="196">
        <f>O381*H381</f>
        <v>0</v>
      </c>
      <c r="Q381" s="196">
        <v>0.186</v>
      </c>
      <c r="R381" s="196">
        <f>Q381*H381</f>
        <v>0.55800000000000005</v>
      </c>
      <c r="S381" s="196">
        <v>0</v>
      </c>
      <c r="T381" s="19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8" t="s">
        <v>198</v>
      </c>
      <c r="AT381" s="198" t="s">
        <v>296</v>
      </c>
      <c r="AU381" s="198" t="s">
        <v>84</v>
      </c>
      <c r="AY381" s="17" t="s">
        <v>138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7" t="s">
        <v>82</v>
      </c>
      <c r="BK381" s="199">
        <f>ROUND(I381*H381,2)</f>
        <v>0</v>
      </c>
      <c r="BL381" s="17" t="s">
        <v>144</v>
      </c>
      <c r="BM381" s="198" t="s">
        <v>545</v>
      </c>
    </row>
    <row r="382" spans="1:65" s="2" customFormat="1" ht="11.25">
      <c r="A382" s="34"/>
      <c r="B382" s="35"/>
      <c r="C382" s="36"/>
      <c r="D382" s="200" t="s">
        <v>146</v>
      </c>
      <c r="E382" s="36"/>
      <c r="F382" s="201" t="s">
        <v>544</v>
      </c>
      <c r="G382" s="36"/>
      <c r="H382" s="36"/>
      <c r="I382" s="202"/>
      <c r="J382" s="36"/>
      <c r="K382" s="36"/>
      <c r="L382" s="39"/>
      <c r="M382" s="203"/>
      <c r="N382" s="204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146</v>
      </c>
      <c r="AU382" s="17" t="s">
        <v>84</v>
      </c>
    </row>
    <row r="383" spans="1:65" s="2" customFormat="1" ht="24.2" customHeight="1">
      <c r="A383" s="34"/>
      <c r="B383" s="35"/>
      <c r="C383" s="187" t="s">
        <v>546</v>
      </c>
      <c r="D383" s="187" t="s">
        <v>140</v>
      </c>
      <c r="E383" s="188" t="s">
        <v>547</v>
      </c>
      <c r="F383" s="189" t="s">
        <v>548</v>
      </c>
      <c r="G383" s="190" t="s">
        <v>374</v>
      </c>
      <c r="H383" s="191">
        <v>3</v>
      </c>
      <c r="I383" s="192"/>
      <c r="J383" s="193">
        <f>ROUND(I383*H383,2)</f>
        <v>0</v>
      </c>
      <c r="K383" s="189" t="s">
        <v>151</v>
      </c>
      <c r="L383" s="39"/>
      <c r="M383" s="194" t="s">
        <v>1</v>
      </c>
      <c r="N383" s="195" t="s">
        <v>39</v>
      </c>
      <c r="O383" s="71"/>
      <c r="P383" s="196">
        <f>O383*H383</f>
        <v>0</v>
      </c>
      <c r="Q383" s="196">
        <v>8.2000000000000003E-2</v>
      </c>
      <c r="R383" s="196">
        <f>Q383*H383</f>
        <v>0.246</v>
      </c>
      <c r="S383" s="196">
        <v>0</v>
      </c>
      <c r="T383" s="19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8" t="s">
        <v>144</v>
      </c>
      <c r="AT383" s="198" t="s">
        <v>140</v>
      </c>
      <c r="AU383" s="198" t="s">
        <v>84</v>
      </c>
      <c r="AY383" s="17" t="s">
        <v>138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7" t="s">
        <v>82</v>
      </c>
      <c r="BK383" s="199">
        <f>ROUND(I383*H383,2)</f>
        <v>0</v>
      </c>
      <c r="BL383" s="17" t="s">
        <v>144</v>
      </c>
      <c r="BM383" s="198" t="s">
        <v>549</v>
      </c>
    </row>
    <row r="384" spans="1:65" s="2" customFormat="1" ht="19.5">
      <c r="A384" s="34"/>
      <c r="B384" s="35"/>
      <c r="C384" s="36"/>
      <c r="D384" s="200" t="s">
        <v>146</v>
      </c>
      <c r="E384" s="36"/>
      <c r="F384" s="201" t="s">
        <v>550</v>
      </c>
      <c r="G384" s="36"/>
      <c r="H384" s="36"/>
      <c r="I384" s="202"/>
      <c r="J384" s="36"/>
      <c r="K384" s="36"/>
      <c r="L384" s="39"/>
      <c r="M384" s="203"/>
      <c r="N384" s="204"/>
      <c r="O384" s="71"/>
      <c r="P384" s="71"/>
      <c r="Q384" s="71"/>
      <c r="R384" s="71"/>
      <c r="S384" s="71"/>
      <c r="T384" s="72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146</v>
      </c>
      <c r="AU384" s="17" t="s">
        <v>84</v>
      </c>
    </row>
    <row r="385" spans="1:65" s="2" customFormat="1" ht="24.2" customHeight="1">
      <c r="A385" s="34"/>
      <c r="B385" s="35"/>
      <c r="C385" s="237" t="s">
        <v>551</v>
      </c>
      <c r="D385" s="237" t="s">
        <v>296</v>
      </c>
      <c r="E385" s="238" t="s">
        <v>552</v>
      </c>
      <c r="F385" s="239" t="s">
        <v>553</v>
      </c>
      <c r="G385" s="240" t="s">
        <v>374</v>
      </c>
      <c r="H385" s="241">
        <v>3</v>
      </c>
      <c r="I385" s="242"/>
      <c r="J385" s="243">
        <f>ROUND(I385*H385,2)</f>
        <v>0</v>
      </c>
      <c r="K385" s="239" t="s">
        <v>151</v>
      </c>
      <c r="L385" s="244"/>
      <c r="M385" s="245" t="s">
        <v>1</v>
      </c>
      <c r="N385" s="246" t="s">
        <v>39</v>
      </c>
      <c r="O385" s="71"/>
      <c r="P385" s="196">
        <f>O385*H385</f>
        <v>0</v>
      </c>
      <c r="Q385" s="196">
        <v>0.12</v>
      </c>
      <c r="R385" s="196">
        <f>Q385*H385</f>
        <v>0.36</v>
      </c>
      <c r="S385" s="196">
        <v>0</v>
      </c>
      <c r="T385" s="19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8" t="s">
        <v>198</v>
      </c>
      <c r="AT385" s="198" t="s">
        <v>296</v>
      </c>
      <c r="AU385" s="198" t="s">
        <v>84</v>
      </c>
      <c r="AY385" s="17" t="s">
        <v>138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7" t="s">
        <v>82</v>
      </c>
      <c r="BK385" s="199">
        <f>ROUND(I385*H385,2)</f>
        <v>0</v>
      </c>
      <c r="BL385" s="17" t="s">
        <v>144</v>
      </c>
      <c r="BM385" s="198" t="s">
        <v>554</v>
      </c>
    </row>
    <row r="386" spans="1:65" s="2" customFormat="1" ht="11.25">
      <c r="A386" s="34"/>
      <c r="B386" s="35"/>
      <c r="C386" s="36"/>
      <c r="D386" s="200" t="s">
        <v>146</v>
      </c>
      <c r="E386" s="36"/>
      <c r="F386" s="201" t="s">
        <v>553</v>
      </c>
      <c r="G386" s="36"/>
      <c r="H386" s="36"/>
      <c r="I386" s="202"/>
      <c r="J386" s="36"/>
      <c r="K386" s="36"/>
      <c r="L386" s="39"/>
      <c r="M386" s="203"/>
      <c r="N386" s="204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146</v>
      </c>
      <c r="AU386" s="17" t="s">
        <v>84</v>
      </c>
    </row>
    <row r="387" spans="1:65" s="2" customFormat="1" ht="24.2" customHeight="1">
      <c r="A387" s="34"/>
      <c r="B387" s="35"/>
      <c r="C387" s="187" t="s">
        <v>555</v>
      </c>
      <c r="D387" s="187" t="s">
        <v>140</v>
      </c>
      <c r="E387" s="188" t="s">
        <v>556</v>
      </c>
      <c r="F387" s="189" t="s">
        <v>557</v>
      </c>
      <c r="G387" s="190" t="s">
        <v>374</v>
      </c>
      <c r="H387" s="191">
        <v>2</v>
      </c>
      <c r="I387" s="192"/>
      <c r="J387" s="193">
        <f>ROUND(I387*H387,2)</f>
        <v>0</v>
      </c>
      <c r="K387" s="189" t="s">
        <v>151</v>
      </c>
      <c r="L387" s="39"/>
      <c r="M387" s="194" t="s">
        <v>1</v>
      </c>
      <c r="N387" s="195" t="s">
        <v>39</v>
      </c>
      <c r="O387" s="71"/>
      <c r="P387" s="196">
        <f>O387*H387</f>
        <v>0</v>
      </c>
      <c r="Q387" s="196">
        <v>0.21734000000000001</v>
      </c>
      <c r="R387" s="196">
        <f>Q387*H387</f>
        <v>0.43468000000000001</v>
      </c>
      <c r="S387" s="196">
        <v>0</v>
      </c>
      <c r="T387" s="19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8" t="s">
        <v>144</v>
      </c>
      <c r="AT387" s="198" t="s">
        <v>140</v>
      </c>
      <c r="AU387" s="198" t="s">
        <v>84</v>
      </c>
      <c r="AY387" s="17" t="s">
        <v>138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7" t="s">
        <v>82</v>
      </c>
      <c r="BK387" s="199">
        <f>ROUND(I387*H387,2)</f>
        <v>0</v>
      </c>
      <c r="BL387" s="17" t="s">
        <v>144</v>
      </c>
      <c r="BM387" s="198" t="s">
        <v>558</v>
      </c>
    </row>
    <row r="388" spans="1:65" s="2" customFormat="1" ht="19.5">
      <c r="A388" s="34"/>
      <c r="B388" s="35"/>
      <c r="C388" s="36"/>
      <c r="D388" s="200" t="s">
        <v>146</v>
      </c>
      <c r="E388" s="36"/>
      <c r="F388" s="201" t="s">
        <v>557</v>
      </c>
      <c r="G388" s="36"/>
      <c r="H388" s="36"/>
      <c r="I388" s="202"/>
      <c r="J388" s="36"/>
      <c r="K388" s="36"/>
      <c r="L388" s="39"/>
      <c r="M388" s="203"/>
      <c r="N388" s="204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146</v>
      </c>
      <c r="AU388" s="17" t="s">
        <v>84</v>
      </c>
    </row>
    <row r="389" spans="1:65" s="2" customFormat="1" ht="24.2" customHeight="1">
      <c r="A389" s="34"/>
      <c r="B389" s="35"/>
      <c r="C389" s="237" t="s">
        <v>559</v>
      </c>
      <c r="D389" s="237" t="s">
        <v>296</v>
      </c>
      <c r="E389" s="238" t="s">
        <v>560</v>
      </c>
      <c r="F389" s="239" t="s">
        <v>561</v>
      </c>
      <c r="G389" s="240" t="s">
        <v>374</v>
      </c>
      <c r="H389" s="241">
        <v>2</v>
      </c>
      <c r="I389" s="242"/>
      <c r="J389" s="243">
        <f>ROUND(I389*H389,2)</f>
        <v>0</v>
      </c>
      <c r="K389" s="239" t="s">
        <v>151</v>
      </c>
      <c r="L389" s="244"/>
      <c r="M389" s="245" t="s">
        <v>1</v>
      </c>
      <c r="N389" s="246" t="s">
        <v>39</v>
      </c>
      <c r="O389" s="71"/>
      <c r="P389" s="196">
        <f>O389*H389</f>
        <v>0</v>
      </c>
      <c r="Q389" s="196">
        <v>0.16</v>
      </c>
      <c r="R389" s="196">
        <f>Q389*H389</f>
        <v>0.32</v>
      </c>
      <c r="S389" s="196">
        <v>0</v>
      </c>
      <c r="T389" s="19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8" t="s">
        <v>198</v>
      </c>
      <c r="AT389" s="198" t="s">
        <v>296</v>
      </c>
      <c r="AU389" s="198" t="s">
        <v>84</v>
      </c>
      <c r="AY389" s="17" t="s">
        <v>138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7" t="s">
        <v>82</v>
      </c>
      <c r="BK389" s="199">
        <f>ROUND(I389*H389,2)</f>
        <v>0</v>
      </c>
      <c r="BL389" s="17" t="s">
        <v>144</v>
      </c>
      <c r="BM389" s="198" t="s">
        <v>562</v>
      </c>
    </row>
    <row r="390" spans="1:65" s="2" customFormat="1" ht="11.25">
      <c r="A390" s="34"/>
      <c r="B390" s="35"/>
      <c r="C390" s="36"/>
      <c r="D390" s="200" t="s">
        <v>146</v>
      </c>
      <c r="E390" s="36"/>
      <c r="F390" s="201" t="s">
        <v>561</v>
      </c>
      <c r="G390" s="36"/>
      <c r="H390" s="36"/>
      <c r="I390" s="202"/>
      <c r="J390" s="36"/>
      <c r="K390" s="36"/>
      <c r="L390" s="39"/>
      <c r="M390" s="203"/>
      <c r="N390" s="204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146</v>
      </c>
      <c r="AU390" s="17" t="s">
        <v>84</v>
      </c>
    </row>
    <row r="391" spans="1:65" s="12" customFormat="1" ht="22.9" customHeight="1">
      <c r="B391" s="171"/>
      <c r="C391" s="172"/>
      <c r="D391" s="173" t="s">
        <v>73</v>
      </c>
      <c r="E391" s="185" t="s">
        <v>204</v>
      </c>
      <c r="F391" s="185" t="s">
        <v>563</v>
      </c>
      <c r="G391" s="172"/>
      <c r="H391" s="172"/>
      <c r="I391" s="175"/>
      <c r="J391" s="186">
        <f>BK391</f>
        <v>0</v>
      </c>
      <c r="K391" s="172"/>
      <c r="L391" s="177"/>
      <c r="M391" s="178"/>
      <c r="N391" s="179"/>
      <c r="O391" s="179"/>
      <c r="P391" s="180">
        <f>SUM(P392:P395)</f>
        <v>0</v>
      </c>
      <c r="Q391" s="179"/>
      <c r="R391" s="180">
        <f>SUM(R392:R395)</f>
        <v>2.4930000000000001E-2</v>
      </c>
      <c r="S391" s="179"/>
      <c r="T391" s="181">
        <f>SUM(T392:T395)</f>
        <v>0</v>
      </c>
      <c r="AR391" s="182" t="s">
        <v>82</v>
      </c>
      <c r="AT391" s="183" t="s">
        <v>73</v>
      </c>
      <c r="AU391" s="183" t="s">
        <v>82</v>
      </c>
      <c r="AY391" s="182" t="s">
        <v>138</v>
      </c>
      <c r="BK391" s="184">
        <f>SUM(BK392:BK395)</f>
        <v>0</v>
      </c>
    </row>
    <row r="392" spans="1:65" s="2" customFormat="1" ht="24.2" customHeight="1">
      <c r="A392" s="34"/>
      <c r="B392" s="35"/>
      <c r="C392" s="187" t="s">
        <v>564</v>
      </c>
      <c r="D392" s="187" t="s">
        <v>140</v>
      </c>
      <c r="E392" s="188" t="s">
        <v>565</v>
      </c>
      <c r="F392" s="189" t="s">
        <v>566</v>
      </c>
      <c r="G392" s="190" t="s">
        <v>374</v>
      </c>
      <c r="H392" s="191">
        <v>9</v>
      </c>
      <c r="I392" s="192"/>
      <c r="J392" s="193">
        <f>ROUND(I392*H392,2)</f>
        <v>0</v>
      </c>
      <c r="K392" s="189" t="s">
        <v>151</v>
      </c>
      <c r="L392" s="39"/>
      <c r="M392" s="194" t="s">
        <v>1</v>
      </c>
      <c r="N392" s="195" t="s">
        <v>39</v>
      </c>
      <c r="O392" s="71"/>
      <c r="P392" s="196">
        <f>O392*H392</f>
        <v>0</v>
      </c>
      <c r="Q392" s="196">
        <v>1.81E-3</v>
      </c>
      <c r="R392" s="196">
        <f>Q392*H392</f>
        <v>1.6289999999999999E-2</v>
      </c>
      <c r="S392" s="196">
        <v>0</v>
      </c>
      <c r="T392" s="197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8" t="s">
        <v>144</v>
      </c>
      <c r="AT392" s="198" t="s">
        <v>140</v>
      </c>
      <c r="AU392" s="198" t="s">
        <v>84</v>
      </c>
      <c r="AY392" s="17" t="s">
        <v>138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7" t="s">
        <v>82</v>
      </c>
      <c r="BK392" s="199">
        <f>ROUND(I392*H392,2)</f>
        <v>0</v>
      </c>
      <c r="BL392" s="17" t="s">
        <v>144</v>
      </c>
      <c r="BM392" s="198" t="s">
        <v>567</v>
      </c>
    </row>
    <row r="393" spans="1:65" s="2" customFormat="1" ht="19.5">
      <c r="A393" s="34"/>
      <c r="B393" s="35"/>
      <c r="C393" s="36"/>
      <c r="D393" s="200" t="s">
        <v>146</v>
      </c>
      <c r="E393" s="36"/>
      <c r="F393" s="201" t="s">
        <v>568</v>
      </c>
      <c r="G393" s="36"/>
      <c r="H393" s="36"/>
      <c r="I393" s="202"/>
      <c r="J393" s="36"/>
      <c r="K393" s="36"/>
      <c r="L393" s="39"/>
      <c r="M393" s="203"/>
      <c r="N393" s="204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146</v>
      </c>
      <c r="AU393" s="17" t="s">
        <v>84</v>
      </c>
    </row>
    <row r="394" spans="1:65" s="2" customFormat="1" ht="21.75" customHeight="1">
      <c r="A394" s="34"/>
      <c r="B394" s="35"/>
      <c r="C394" s="237" t="s">
        <v>569</v>
      </c>
      <c r="D394" s="237" t="s">
        <v>296</v>
      </c>
      <c r="E394" s="238" t="s">
        <v>570</v>
      </c>
      <c r="F394" s="239" t="s">
        <v>571</v>
      </c>
      <c r="G394" s="240" t="s">
        <v>374</v>
      </c>
      <c r="H394" s="241">
        <v>9</v>
      </c>
      <c r="I394" s="242"/>
      <c r="J394" s="243">
        <f>ROUND(I394*H394,2)</f>
        <v>0</v>
      </c>
      <c r="K394" s="239" t="s">
        <v>151</v>
      </c>
      <c r="L394" s="244"/>
      <c r="M394" s="245" t="s">
        <v>1</v>
      </c>
      <c r="N394" s="246" t="s">
        <v>39</v>
      </c>
      <c r="O394" s="71"/>
      <c r="P394" s="196">
        <f>O394*H394</f>
        <v>0</v>
      </c>
      <c r="Q394" s="196">
        <v>9.6000000000000002E-4</v>
      </c>
      <c r="R394" s="196">
        <f>Q394*H394</f>
        <v>8.6400000000000001E-3</v>
      </c>
      <c r="S394" s="196">
        <v>0</v>
      </c>
      <c r="T394" s="197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8" t="s">
        <v>198</v>
      </c>
      <c r="AT394" s="198" t="s">
        <v>296</v>
      </c>
      <c r="AU394" s="198" t="s">
        <v>84</v>
      </c>
      <c r="AY394" s="17" t="s">
        <v>138</v>
      </c>
      <c r="BE394" s="199">
        <f>IF(N394="základní",J394,0)</f>
        <v>0</v>
      </c>
      <c r="BF394" s="199">
        <f>IF(N394="snížená",J394,0)</f>
        <v>0</v>
      </c>
      <c r="BG394" s="199">
        <f>IF(N394="zákl. přenesená",J394,0)</f>
        <v>0</v>
      </c>
      <c r="BH394" s="199">
        <f>IF(N394="sníž. přenesená",J394,0)</f>
        <v>0</v>
      </c>
      <c r="BI394" s="199">
        <f>IF(N394="nulová",J394,0)</f>
        <v>0</v>
      </c>
      <c r="BJ394" s="17" t="s">
        <v>82</v>
      </c>
      <c r="BK394" s="199">
        <f>ROUND(I394*H394,2)</f>
        <v>0</v>
      </c>
      <c r="BL394" s="17" t="s">
        <v>144</v>
      </c>
      <c r="BM394" s="198" t="s">
        <v>572</v>
      </c>
    </row>
    <row r="395" spans="1:65" s="2" customFormat="1" ht="11.25">
      <c r="A395" s="34"/>
      <c r="B395" s="35"/>
      <c r="C395" s="36"/>
      <c r="D395" s="200" t="s">
        <v>146</v>
      </c>
      <c r="E395" s="36"/>
      <c r="F395" s="201" t="s">
        <v>571</v>
      </c>
      <c r="G395" s="36"/>
      <c r="H395" s="36"/>
      <c r="I395" s="202"/>
      <c r="J395" s="36"/>
      <c r="K395" s="36"/>
      <c r="L395" s="39"/>
      <c r="M395" s="203"/>
      <c r="N395" s="204"/>
      <c r="O395" s="71"/>
      <c r="P395" s="71"/>
      <c r="Q395" s="71"/>
      <c r="R395" s="71"/>
      <c r="S395" s="71"/>
      <c r="T395" s="72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146</v>
      </c>
      <c r="AU395" s="17" t="s">
        <v>84</v>
      </c>
    </row>
    <row r="396" spans="1:65" s="12" customFormat="1" ht="22.9" customHeight="1">
      <c r="B396" s="171"/>
      <c r="C396" s="172"/>
      <c r="D396" s="173" t="s">
        <v>73</v>
      </c>
      <c r="E396" s="185" t="s">
        <v>573</v>
      </c>
      <c r="F396" s="185" t="s">
        <v>574</v>
      </c>
      <c r="G396" s="172"/>
      <c r="H396" s="172"/>
      <c r="I396" s="175"/>
      <c r="J396" s="186">
        <f>BK396</f>
        <v>0</v>
      </c>
      <c r="K396" s="172"/>
      <c r="L396" s="177"/>
      <c r="M396" s="178"/>
      <c r="N396" s="179"/>
      <c r="O396" s="179"/>
      <c r="P396" s="180">
        <f>SUM(P397:P398)</f>
        <v>0</v>
      </c>
      <c r="Q396" s="179"/>
      <c r="R396" s="180">
        <f>SUM(R397:R398)</f>
        <v>0</v>
      </c>
      <c r="S396" s="179"/>
      <c r="T396" s="181">
        <f>SUM(T397:T398)</f>
        <v>0</v>
      </c>
      <c r="AR396" s="182" t="s">
        <v>82</v>
      </c>
      <c r="AT396" s="183" t="s">
        <v>73</v>
      </c>
      <c r="AU396" s="183" t="s">
        <v>82</v>
      </c>
      <c r="AY396" s="182" t="s">
        <v>138</v>
      </c>
      <c r="BK396" s="184">
        <f>SUM(BK397:BK398)</f>
        <v>0</v>
      </c>
    </row>
    <row r="397" spans="1:65" s="2" customFormat="1" ht="24.2" customHeight="1">
      <c r="A397" s="34"/>
      <c r="B397" s="35"/>
      <c r="C397" s="187" t="s">
        <v>575</v>
      </c>
      <c r="D397" s="187" t="s">
        <v>140</v>
      </c>
      <c r="E397" s="188" t="s">
        <v>576</v>
      </c>
      <c r="F397" s="189" t="s">
        <v>577</v>
      </c>
      <c r="G397" s="190" t="s">
        <v>299</v>
      </c>
      <c r="H397" s="191">
        <v>142.858</v>
      </c>
      <c r="I397" s="192"/>
      <c r="J397" s="193">
        <f>ROUND(I397*H397,2)</f>
        <v>0</v>
      </c>
      <c r="K397" s="189" t="s">
        <v>151</v>
      </c>
      <c r="L397" s="39"/>
      <c r="M397" s="194" t="s">
        <v>1</v>
      </c>
      <c r="N397" s="195" t="s">
        <v>39</v>
      </c>
      <c r="O397" s="71"/>
      <c r="P397" s="196">
        <f>O397*H397</f>
        <v>0</v>
      </c>
      <c r="Q397" s="196">
        <v>0</v>
      </c>
      <c r="R397" s="196">
        <f>Q397*H397</f>
        <v>0</v>
      </c>
      <c r="S397" s="196">
        <v>0</v>
      </c>
      <c r="T397" s="197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8" t="s">
        <v>144</v>
      </c>
      <c r="AT397" s="198" t="s">
        <v>140</v>
      </c>
      <c r="AU397" s="198" t="s">
        <v>84</v>
      </c>
      <c r="AY397" s="17" t="s">
        <v>138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7" t="s">
        <v>82</v>
      </c>
      <c r="BK397" s="199">
        <f>ROUND(I397*H397,2)</f>
        <v>0</v>
      </c>
      <c r="BL397" s="17" t="s">
        <v>144</v>
      </c>
      <c r="BM397" s="198" t="s">
        <v>578</v>
      </c>
    </row>
    <row r="398" spans="1:65" s="2" customFormat="1" ht="29.25">
      <c r="A398" s="34"/>
      <c r="B398" s="35"/>
      <c r="C398" s="36"/>
      <c r="D398" s="200" t="s">
        <v>146</v>
      </c>
      <c r="E398" s="36"/>
      <c r="F398" s="201" t="s">
        <v>579</v>
      </c>
      <c r="G398" s="36"/>
      <c r="H398" s="36"/>
      <c r="I398" s="202"/>
      <c r="J398" s="36"/>
      <c r="K398" s="36"/>
      <c r="L398" s="39"/>
      <c r="M398" s="247"/>
      <c r="N398" s="248"/>
      <c r="O398" s="249"/>
      <c r="P398" s="249"/>
      <c r="Q398" s="249"/>
      <c r="R398" s="249"/>
      <c r="S398" s="249"/>
      <c r="T398" s="250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146</v>
      </c>
      <c r="AU398" s="17" t="s">
        <v>84</v>
      </c>
    </row>
    <row r="399" spans="1:65" s="2" customFormat="1" ht="6.95" customHeight="1">
      <c r="A399" s="3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39"/>
      <c r="M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</row>
  </sheetData>
  <sheetProtection algorithmName="SHA-512" hashValue="z7ICITmw6dfmZ6eMnsI1Koebv349OgaASjN/ap9O995Cwc2P5xVk9tdknVHSegjNYNvVIg4/BSIZ37TBHf14bQ==" saltValue="R50Pr5d16mkP9GWgToT2PnofBOtYlEOCFyc2IlNnyJuXK+5yRb7vocarh4vEeHLvHEKI4Vin+ld8tKhT2tNnoA==" spinCount="100000" sheet="1" objects="1" scenarios="1" formatColumns="0" formatRows="0" autoFilter="0"/>
  <autoFilter ref="C122:K39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84</v>
      </c>
    </row>
    <row r="4" spans="1:46" s="1" customFormat="1" ht="24.95" customHeight="1">
      <c r="B4" s="20"/>
      <c r="D4" s="111" t="s">
        <v>94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06" t="str">
        <f>'Rekapitulace stavby'!K6</f>
        <v>MĚSTSKÝ PARK KLAFAR III. FÁZE 1. etapa - PROTLAK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3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580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25</v>
      </c>
      <c r="F15" s="34"/>
      <c r="G15" s="34"/>
      <c r="H15" s="34"/>
      <c r="I15" s="113" t="s">
        <v>26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24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30</v>
      </c>
      <c r="F21" s="34"/>
      <c r="G21" s="34"/>
      <c r="H21" s="34"/>
      <c r="I21" s="113" t="s">
        <v>26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32</v>
      </c>
      <c r="E23" s="34"/>
      <c r="F23" s="34"/>
      <c r="G23" s="34"/>
      <c r="H23" s="34"/>
      <c r="I23" s="113" t="s">
        <v>24</v>
      </c>
      <c r="J23" s="114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34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36</v>
      </c>
      <c r="G32" s="34"/>
      <c r="H32" s="34"/>
      <c r="I32" s="122" t="s">
        <v>35</v>
      </c>
      <c r="J32" s="122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38</v>
      </c>
      <c r="E33" s="113" t="s">
        <v>39</v>
      </c>
      <c r="F33" s="124">
        <f>ROUND((SUM(BE120:BE144)),  2)</f>
        <v>0</v>
      </c>
      <c r="G33" s="34"/>
      <c r="H33" s="34"/>
      <c r="I33" s="125">
        <v>0.21</v>
      </c>
      <c r="J33" s="124">
        <f>ROUND(((SUM(BE120:BE144))*I33),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40</v>
      </c>
      <c r="F34" s="124">
        <f>ROUND((SUM(BF120:BF144)),  2)</f>
        <v>0</v>
      </c>
      <c r="G34" s="34"/>
      <c r="H34" s="34"/>
      <c r="I34" s="125">
        <v>0.12</v>
      </c>
      <c r="J34" s="124">
        <f>ROUND(((SUM(BF120:BF144))*I34),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41</v>
      </c>
      <c r="F35" s="124">
        <f>ROUND((SUM(BG120:BG144)),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42</v>
      </c>
      <c r="F36" s="124">
        <f>ROUND((SUM(BH120:BH144)),  2)</f>
        <v>0</v>
      </c>
      <c r="G36" s="34"/>
      <c r="H36" s="34"/>
      <c r="I36" s="125">
        <v>0.12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43</v>
      </c>
      <c r="F37" s="124">
        <f>ROUND((SUM(BI120:BI144)),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MĚSTSKÝ PARK KLAFAR III. FÁZE 1. etapa - PROTLAK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VRN - VEDLEJŠÍ ROZPOČTOVÉ NÁKLADY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Město Žďár nad Sázavou </v>
      </c>
      <c r="G91" s="36"/>
      <c r="H91" s="36"/>
      <c r="I91" s="29" t="s">
        <v>29</v>
      </c>
      <c r="J91" s="32" t="str">
        <f>E21</f>
        <v>Atregia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112</v>
      </c>
      <c r="D94" s="145"/>
      <c r="E94" s="145"/>
      <c r="F94" s="145"/>
      <c r="G94" s="145"/>
      <c r="H94" s="145"/>
      <c r="I94" s="145"/>
      <c r="J94" s="146" t="s">
        <v>113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114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48"/>
      <c r="C97" s="149"/>
      <c r="D97" s="150" t="s">
        <v>581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582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583</v>
      </c>
      <c r="E99" s="157"/>
      <c r="F99" s="157"/>
      <c r="G99" s="157"/>
      <c r="H99" s="157"/>
      <c r="I99" s="157"/>
      <c r="J99" s="158">
        <f>J135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584</v>
      </c>
      <c r="E100" s="157"/>
      <c r="F100" s="157"/>
      <c r="G100" s="157"/>
      <c r="H100" s="157"/>
      <c r="I100" s="157"/>
      <c r="J100" s="158">
        <f>J140</f>
        <v>0</v>
      </c>
      <c r="K100" s="155"/>
      <c r="L100" s="159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123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3" t="str">
        <f>E7</f>
        <v>MĚSTSKÝ PARK KLAFAR III. FÁZE 1. etapa - PROTLAK</v>
      </c>
      <c r="F110" s="314"/>
      <c r="G110" s="314"/>
      <c r="H110" s="314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4" t="str">
        <f>E9</f>
        <v>VRN - VEDLEJŠÍ ROZPOČTOVÉ NÁKLADY</v>
      </c>
      <c r="F112" s="315"/>
      <c r="G112" s="315"/>
      <c r="H112" s="315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Vyplň údaj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Město Žďár nad Sázavou </v>
      </c>
      <c r="G116" s="36"/>
      <c r="H116" s="36"/>
      <c r="I116" s="29" t="s">
        <v>29</v>
      </c>
      <c r="J116" s="32" t="str">
        <f>E21</f>
        <v>Atregia s.r.o.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32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124</v>
      </c>
      <c r="D119" s="163" t="s">
        <v>59</v>
      </c>
      <c r="E119" s="163" t="s">
        <v>55</v>
      </c>
      <c r="F119" s="163" t="s">
        <v>56</v>
      </c>
      <c r="G119" s="163" t="s">
        <v>125</v>
      </c>
      <c r="H119" s="163" t="s">
        <v>126</v>
      </c>
      <c r="I119" s="163" t="s">
        <v>127</v>
      </c>
      <c r="J119" s="163" t="s">
        <v>113</v>
      </c>
      <c r="K119" s="164" t="s">
        <v>128</v>
      </c>
      <c r="L119" s="165"/>
      <c r="M119" s="75" t="s">
        <v>1</v>
      </c>
      <c r="N119" s="76" t="s">
        <v>38</v>
      </c>
      <c r="O119" s="76" t="s">
        <v>129</v>
      </c>
      <c r="P119" s="76" t="s">
        <v>130</v>
      </c>
      <c r="Q119" s="76" t="s">
        <v>131</v>
      </c>
      <c r="R119" s="76" t="s">
        <v>132</v>
      </c>
      <c r="S119" s="76" t="s">
        <v>133</v>
      </c>
      <c r="T119" s="77" t="s">
        <v>134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135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</f>
        <v>0</v>
      </c>
      <c r="Q120" s="79"/>
      <c r="R120" s="168">
        <f>R121</f>
        <v>0</v>
      </c>
      <c r="S120" s="79"/>
      <c r="T120" s="169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115</v>
      </c>
      <c r="BK120" s="170">
        <f>BK121</f>
        <v>0</v>
      </c>
    </row>
    <row r="121" spans="1:65" s="12" customFormat="1" ht="25.9" customHeight="1">
      <c r="B121" s="171"/>
      <c r="C121" s="172"/>
      <c r="D121" s="173" t="s">
        <v>73</v>
      </c>
      <c r="E121" s="174" t="s">
        <v>85</v>
      </c>
      <c r="F121" s="174" t="s">
        <v>585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P122+P135+P140</f>
        <v>0</v>
      </c>
      <c r="Q121" s="179"/>
      <c r="R121" s="180">
        <f>R122+R135+R140</f>
        <v>0</v>
      </c>
      <c r="S121" s="179"/>
      <c r="T121" s="181">
        <f>T122+T135+T140</f>
        <v>0</v>
      </c>
      <c r="AR121" s="182" t="s">
        <v>174</v>
      </c>
      <c r="AT121" s="183" t="s">
        <v>73</v>
      </c>
      <c r="AU121" s="183" t="s">
        <v>74</v>
      </c>
      <c r="AY121" s="182" t="s">
        <v>138</v>
      </c>
      <c r="BK121" s="184">
        <f>BK122+BK135+BK140</f>
        <v>0</v>
      </c>
    </row>
    <row r="122" spans="1:65" s="12" customFormat="1" ht="22.9" customHeight="1">
      <c r="B122" s="171"/>
      <c r="C122" s="172"/>
      <c r="D122" s="173" t="s">
        <v>73</v>
      </c>
      <c r="E122" s="185" t="s">
        <v>586</v>
      </c>
      <c r="F122" s="185" t="s">
        <v>587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SUM(P123:P134)</f>
        <v>0</v>
      </c>
      <c r="Q122" s="179"/>
      <c r="R122" s="180">
        <f>SUM(R123:R134)</f>
        <v>0</v>
      </c>
      <c r="S122" s="179"/>
      <c r="T122" s="181">
        <f>SUM(T123:T134)</f>
        <v>0</v>
      </c>
      <c r="AR122" s="182" t="s">
        <v>174</v>
      </c>
      <c r="AT122" s="183" t="s">
        <v>73</v>
      </c>
      <c r="AU122" s="183" t="s">
        <v>82</v>
      </c>
      <c r="AY122" s="182" t="s">
        <v>138</v>
      </c>
      <c r="BK122" s="184">
        <f>SUM(BK123:BK134)</f>
        <v>0</v>
      </c>
    </row>
    <row r="123" spans="1:65" s="2" customFormat="1" ht="16.5" customHeight="1">
      <c r="A123" s="34"/>
      <c r="B123" s="35"/>
      <c r="C123" s="187" t="s">
        <v>82</v>
      </c>
      <c r="D123" s="187" t="s">
        <v>140</v>
      </c>
      <c r="E123" s="188" t="s">
        <v>588</v>
      </c>
      <c r="F123" s="189" t="s">
        <v>589</v>
      </c>
      <c r="G123" s="190" t="s">
        <v>439</v>
      </c>
      <c r="H123" s="191">
        <v>1</v>
      </c>
      <c r="I123" s="192"/>
      <c r="J123" s="193">
        <f>ROUND(I123*H123,2)</f>
        <v>0</v>
      </c>
      <c r="K123" s="189" t="s">
        <v>590</v>
      </c>
      <c r="L123" s="39"/>
      <c r="M123" s="194" t="s">
        <v>1</v>
      </c>
      <c r="N123" s="195" t="s">
        <v>39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591</v>
      </c>
      <c r="AT123" s="198" t="s">
        <v>140</v>
      </c>
      <c r="AU123" s="198" t="s">
        <v>84</v>
      </c>
      <c r="AY123" s="17" t="s">
        <v>138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82</v>
      </c>
      <c r="BK123" s="199">
        <f>ROUND(I123*H123,2)</f>
        <v>0</v>
      </c>
      <c r="BL123" s="17" t="s">
        <v>591</v>
      </c>
      <c r="BM123" s="198" t="s">
        <v>592</v>
      </c>
    </row>
    <row r="124" spans="1:65" s="2" customFormat="1" ht="39">
      <c r="A124" s="34"/>
      <c r="B124" s="35"/>
      <c r="C124" s="36"/>
      <c r="D124" s="200" t="s">
        <v>146</v>
      </c>
      <c r="E124" s="36"/>
      <c r="F124" s="201" t="s">
        <v>593</v>
      </c>
      <c r="G124" s="36"/>
      <c r="H124" s="36"/>
      <c r="I124" s="202"/>
      <c r="J124" s="36"/>
      <c r="K124" s="36"/>
      <c r="L124" s="39"/>
      <c r="M124" s="203"/>
      <c r="N124" s="204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146</v>
      </c>
      <c r="AU124" s="17" t="s">
        <v>84</v>
      </c>
    </row>
    <row r="125" spans="1:65" s="2" customFormat="1" ht="16.5" customHeight="1">
      <c r="A125" s="34"/>
      <c r="B125" s="35"/>
      <c r="C125" s="187" t="s">
        <v>84</v>
      </c>
      <c r="D125" s="187" t="s">
        <v>140</v>
      </c>
      <c r="E125" s="188" t="s">
        <v>594</v>
      </c>
      <c r="F125" s="189" t="s">
        <v>595</v>
      </c>
      <c r="G125" s="190" t="s">
        <v>439</v>
      </c>
      <c r="H125" s="191">
        <v>1</v>
      </c>
      <c r="I125" s="192"/>
      <c r="J125" s="193">
        <f>ROUND(I125*H125,2)</f>
        <v>0</v>
      </c>
      <c r="K125" s="189" t="s">
        <v>590</v>
      </c>
      <c r="L125" s="39"/>
      <c r="M125" s="194" t="s">
        <v>1</v>
      </c>
      <c r="N125" s="195" t="s">
        <v>39</v>
      </c>
      <c r="O125" s="7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8" t="s">
        <v>591</v>
      </c>
      <c r="AT125" s="198" t="s">
        <v>140</v>
      </c>
      <c r="AU125" s="198" t="s">
        <v>84</v>
      </c>
      <c r="AY125" s="17" t="s">
        <v>138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7" t="s">
        <v>82</v>
      </c>
      <c r="BK125" s="199">
        <f>ROUND(I125*H125,2)</f>
        <v>0</v>
      </c>
      <c r="BL125" s="17" t="s">
        <v>591</v>
      </c>
      <c r="BM125" s="198" t="s">
        <v>596</v>
      </c>
    </row>
    <row r="126" spans="1:65" s="2" customFormat="1" ht="11.25">
      <c r="A126" s="34"/>
      <c r="B126" s="35"/>
      <c r="C126" s="36"/>
      <c r="D126" s="200" t="s">
        <v>146</v>
      </c>
      <c r="E126" s="36"/>
      <c r="F126" s="201" t="s">
        <v>595</v>
      </c>
      <c r="G126" s="36"/>
      <c r="H126" s="36"/>
      <c r="I126" s="202"/>
      <c r="J126" s="36"/>
      <c r="K126" s="36"/>
      <c r="L126" s="39"/>
      <c r="M126" s="203"/>
      <c r="N126" s="204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146</v>
      </c>
      <c r="AU126" s="17" t="s">
        <v>84</v>
      </c>
    </row>
    <row r="127" spans="1:65" s="2" customFormat="1" ht="16.5" customHeight="1">
      <c r="A127" s="34"/>
      <c r="B127" s="35"/>
      <c r="C127" s="187" t="s">
        <v>162</v>
      </c>
      <c r="D127" s="187" t="s">
        <v>140</v>
      </c>
      <c r="E127" s="188" t="s">
        <v>597</v>
      </c>
      <c r="F127" s="189" t="s">
        <v>598</v>
      </c>
      <c r="G127" s="190" t="s">
        <v>439</v>
      </c>
      <c r="H127" s="191">
        <v>1</v>
      </c>
      <c r="I127" s="192"/>
      <c r="J127" s="193">
        <f>ROUND(I127*H127,2)</f>
        <v>0</v>
      </c>
      <c r="K127" s="189" t="s">
        <v>590</v>
      </c>
      <c r="L127" s="39"/>
      <c r="M127" s="194" t="s">
        <v>1</v>
      </c>
      <c r="N127" s="195" t="s">
        <v>39</v>
      </c>
      <c r="O127" s="7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591</v>
      </c>
      <c r="AT127" s="198" t="s">
        <v>140</v>
      </c>
      <c r="AU127" s="198" t="s">
        <v>84</v>
      </c>
      <c r="AY127" s="17" t="s">
        <v>138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7" t="s">
        <v>82</v>
      </c>
      <c r="BK127" s="199">
        <f>ROUND(I127*H127,2)</f>
        <v>0</v>
      </c>
      <c r="BL127" s="17" t="s">
        <v>591</v>
      </c>
      <c r="BM127" s="198" t="s">
        <v>599</v>
      </c>
    </row>
    <row r="128" spans="1:65" s="2" customFormat="1" ht="29.25">
      <c r="A128" s="34"/>
      <c r="B128" s="35"/>
      <c r="C128" s="36"/>
      <c r="D128" s="200" t="s">
        <v>146</v>
      </c>
      <c r="E128" s="36"/>
      <c r="F128" s="201" t="s">
        <v>600</v>
      </c>
      <c r="G128" s="36"/>
      <c r="H128" s="36"/>
      <c r="I128" s="202"/>
      <c r="J128" s="36"/>
      <c r="K128" s="36"/>
      <c r="L128" s="39"/>
      <c r="M128" s="203"/>
      <c r="N128" s="20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146</v>
      </c>
      <c r="AU128" s="17" t="s">
        <v>84</v>
      </c>
    </row>
    <row r="129" spans="1:65" s="2" customFormat="1" ht="16.5" customHeight="1">
      <c r="A129" s="34"/>
      <c r="B129" s="35"/>
      <c r="C129" s="187" t="s">
        <v>144</v>
      </c>
      <c r="D129" s="187" t="s">
        <v>140</v>
      </c>
      <c r="E129" s="188" t="s">
        <v>601</v>
      </c>
      <c r="F129" s="189" t="s">
        <v>602</v>
      </c>
      <c r="G129" s="190" t="s">
        <v>439</v>
      </c>
      <c r="H129" s="191">
        <v>1</v>
      </c>
      <c r="I129" s="192"/>
      <c r="J129" s="193">
        <f>ROUND(I129*H129,2)</f>
        <v>0</v>
      </c>
      <c r="K129" s="189" t="s">
        <v>590</v>
      </c>
      <c r="L129" s="39"/>
      <c r="M129" s="194" t="s">
        <v>1</v>
      </c>
      <c r="N129" s="195" t="s">
        <v>39</v>
      </c>
      <c r="O129" s="71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591</v>
      </c>
      <c r="AT129" s="198" t="s">
        <v>140</v>
      </c>
      <c r="AU129" s="198" t="s">
        <v>84</v>
      </c>
      <c r="AY129" s="17" t="s">
        <v>138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82</v>
      </c>
      <c r="BK129" s="199">
        <f>ROUND(I129*H129,2)</f>
        <v>0</v>
      </c>
      <c r="BL129" s="17" t="s">
        <v>591</v>
      </c>
      <c r="BM129" s="198" t="s">
        <v>603</v>
      </c>
    </row>
    <row r="130" spans="1:65" s="2" customFormat="1" ht="11.25">
      <c r="A130" s="34"/>
      <c r="B130" s="35"/>
      <c r="C130" s="36"/>
      <c r="D130" s="200" t="s">
        <v>146</v>
      </c>
      <c r="E130" s="36"/>
      <c r="F130" s="201" t="s">
        <v>602</v>
      </c>
      <c r="G130" s="36"/>
      <c r="H130" s="36"/>
      <c r="I130" s="202"/>
      <c r="J130" s="36"/>
      <c r="K130" s="36"/>
      <c r="L130" s="39"/>
      <c r="M130" s="203"/>
      <c r="N130" s="20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146</v>
      </c>
      <c r="AU130" s="17" t="s">
        <v>84</v>
      </c>
    </row>
    <row r="131" spans="1:65" s="2" customFormat="1" ht="16.5" customHeight="1">
      <c r="A131" s="34"/>
      <c r="B131" s="35"/>
      <c r="C131" s="187" t="s">
        <v>174</v>
      </c>
      <c r="D131" s="187" t="s">
        <v>140</v>
      </c>
      <c r="E131" s="188" t="s">
        <v>604</v>
      </c>
      <c r="F131" s="189" t="s">
        <v>605</v>
      </c>
      <c r="G131" s="190" t="s">
        <v>439</v>
      </c>
      <c r="H131" s="191">
        <v>1</v>
      </c>
      <c r="I131" s="192"/>
      <c r="J131" s="193">
        <f>ROUND(I131*H131,2)</f>
        <v>0</v>
      </c>
      <c r="K131" s="189" t="s">
        <v>590</v>
      </c>
      <c r="L131" s="39"/>
      <c r="M131" s="194" t="s">
        <v>1</v>
      </c>
      <c r="N131" s="195" t="s">
        <v>39</v>
      </c>
      <c r="O131" s="71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591</v>
      </c>
      <c r="AT131" s="198" t="s">
        <v>140</v>
      </c>
      <c r="AU131" s="198" t="s">
        <v>84</v>
      </c>
      <c r="AY131" s="17" t="s">
        <v>138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82</v>
      </c>
      <c r="BK131" s="199">
        <f>ROUND(I131*H131,2)</f>
        <v>0</v>
      </c>
      <c r="BL131" s="17" t="s">
        <v>591</v>
      </c>
      <c r="BM131" s="198" t="s">
        <v>606</v>
      </c>
    </row>
    <row r="132" spans="1:65" s="2" customFormat="1" ht="48.75">
      <c r="A132" s="34"/>
      <c r="B132" s="35"/>
      <c r="C132" s="36"/>
      <c r="D132" s="200" t="s">
        <v>146</v>
      </c>
      <c r="E132" s="36"/>
      <c r="F132" s="201" t="s">
        <v>607</v>
      </c>
      <c r="G132" s="36"/>
      <c r="H132" s="36"/>
      <c r="I132" s="202"/>
      <c r="J132" s="36"/>
      <c r="K132" s="36"/>
      <c r="L132" s="39"/>
      <c r="M132" s="203"/>
      <c r="N132" s="20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146</v>
      </c>
      <c r="AU132" s="17" t="s">
        <v>84</v>
      </c>
    </row>
    <row r="133" spans="1:65" s="2" customFormat="1" ht="16.5" customHeight="1">
      <c r="A133" s="34"/>
      <c r="B133" s="35"/>
      <c r="C133" s="187" t="s">
        <v>185</v>
      </c>
      <c r="D133" s="187" t="s">
        <v>140</v>
      </c>
      <c r="E133" s="188" t="s">
        <v>608</v>
      </c>
      <c r="F133" s="189" t="s">
        <v>609</v>
      </c>
      <c r="G133" s="190" t="s">
        <v>439</v>
      </c>
      <c r="H133" s="191">
        <v>1</v>
      </c>
      <c r="I133" s="192"/>
      <c r="J133" s="193">
        <f>ROUND(I133*H133,2)</f>
        <v>0</v>
      </c>
      <c r="K133" s="189" t="s">
        <v>590</v>
      </c>
      <c r="L133" s="39"/>
      <c r="M133" s="194" t="s">
        <v>1</v>
      </c>
      <c r="N133" s="195" t="s">
        <v>39</v>
      </c>
      <c r="O133" s="71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591</v>
      </c>
      <c r="AT133" s="198" t="s">
        <v>140</v>
      </c>
      <c r="AU133" s="198" t="s">
        <v>84</v>
      </c>
      <c r="AY133" s="17" t="s">
        <v>138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82</v>
      </c>
      <c r="BK133" s="199">
        <f>ROUND(I133*H133,2)</f>
        <v>0</v>
      </c>
      <c r="BL133" s="17" t="s">
        <v>591</v>
      </c>
      <c r="BM133" s="198" t="s">
        <v>610</v>
      </c>
    </row>
    <row r="134" spans="1:65" s="2" customFormat="1" ht="48.75">
      <c r="A134" s="34"/>
      <c r="B134" s="35"/>
      <c r="C134" s="36"/>
      <c r="D134" s="200" t="s">
        <v>146</v>
      </c>
      <c r="E134" s="36"/>
      <c r="F134" s="201" t="s">
        <v>611</v>
      </c>
      <c r="G134" s="36"/>
      <c r="H134" s="36"/>
      <c r="I134" s="202"/>
      <c r="J134" s="36"/>
      <c r="K134" s="36"/>
      <c r="L134" s="39"/>
      <c r="M134" s="203"/>
      <c r="N134" s="20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146</v>
      </c>
      <c r="AU134" s="17" t="s">
        <v>84</v>
      </c>
    </row>
    <row r="135" spans="1:65" s="12" customFormat="1" ht="22.9" customHeight="1">
      <c r="B135" s="171"/>
      <c r="C135" s="172"/>
      <c r="D135" s="173" t="s">
        <v>73</v>
      </c>
      <c r="E135" s="185" t="s">
        <v>612</v>
      </c>
      <c r="F135" s="185" t="s">
        <v>613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SUM(P136:P139)</f>
        <v>0</v>
      </c>
      <c r="Q135" s="179"/>
      <c r="R135" s="180">
        <f>SUM(R136:R139)</f>
        <v>0</v>
      </c>
      <c r="S135" s="179"/>
      <c r="T135" s="181">
        <f>SUM(T136:T139)</f>
        <v>0</v>
      </c>
      <c r="AR135" s="182" t="s">
        <v>174</v>
      </c>
      <c r="AT135" s="183" t="s">
        <v>73</v>
      </c>
      <c r="AU135" s="183" t="s">
        <v>82</v>
      </c>
      <c r="AY135" s="182" t="s">
        <v>138</v>
      </c>
      <c r="BK135" s="184">
        <f>SUM(BK136:BK139)</f>
        <v>0</v>
      </c>
    </row>
    <row r="136" spans="1:65" s="2" customFormat="1" ht="16.5" customHeight="1">
      <c r="A136" s="34"/>
      <c r="B136" s="35"/>
      <c r="C136" s="187" t="s">
        <v>193</v>
      </c>
      <c r="D136" s="187" t="s">
        <v>140</v>
      </c>
      <c r="E136" s="188" t="s">
        <v>614</v>
      </c>
      <c r="F136" s="189" t="s">
        <v>615</v>
      </c>
      <c r="G136" s="190" t="s">
        <v>439</v>
      </c>
      <c r="H136" s="191">
        <v>1</v>
      </c>
      <c r="I136" s="192"/>
      <c r="J136" s="193">
        <f>ROUND(I136*H136,2)</f>
        <v>0</v>
      </c>
      <c r="K136" s="189" t="s">
        <v>1</v>
      </c>
      <c r="L136" s="39"/>
      <c r="M136" s="194" t="s">
        <v>1</v>
      </c>
      <c r="N136" s="195" t="s">
        <v>39</v>
      </c>
      <c r="O136" s="71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591</v>
      </c>
      <c r="AT136" s="198" t="s">
        <v>140</v>
      </c>
      <c r="AU136" s="198" t="s">
        <v>84</v>
      </c>
      <c r="AY136" s="17" t="s">
        <v>138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7" t="s">
        <v>82</v>
      </c>
      <c r="BK136" s="199">
        <f>ROUND(I136*H136,2)</f>
        <v>0</v>
      </c>
      <c r="BL136" s="17" t="s">
        <v>591</v>
      </c>
      <c r="BM136" s="198" t="s">
        <v>616</v>
      </c>
    </row>
    <row r="137" spans="1:65" s="2" customFormat="1" ht="58.5">
      <c r="A137" s="34"/>
      <c r="B137" s="35"/>
      <c r="C137" s="36"/>
      <c r="D137" s="200" t="s">
        <v>146</v>
      </c>
      <c r="E137" s="36"/>
      <c r="F137" s="201" t="s">
        <v>617</v>
      </c>
      <c r="G137" s="36"/>
      <c r="H137" s="36"/>
      <c r="I137" s="202"/>
      <c r="J137" s="36"/>
      <c r="K137" s="36"/>
      <c r="L137" s="39"/>
      <c r="M137" s="203"/>
      <c r="N137" s="20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146</v>
      </c>
      <c r="AU137" s="17" t="s">
        <v>84</v>
      </c>
    </row>
    <row r="138" spans="1:65" s="2" customFormat="1" ht="44.25" customHeight="1">
      <c r="A138" s="34"/>
      <c r="B138" s="35"/>
      <c r="C138" s="187" t="s">
        <v>198</v>
      </c>
      <c r="D138" s="187" t="s">
        <v>140</v>
      </c>
      <c r="E138" s="188" t="s">
        <v>618</v>
      </c>
      <c r="F138" s="189" t="s">
        <v>619</v>
      </c>
      <c r="G138" s="190" t="s">
        <v>439</v>
      </c>
      <c r="H138" s="191">
        <v>1</v>
      </c>
      <c r="I138" s="192"/>
      <c r="J138" s="193">
        <f>ROUND(I138*H138,2)</f>
        <v>0</v>
      </c>
      <c r="K138" s="189" t="s">
        <v>1</v>
      </c>
      <c r="L138" s="39"/>
      <c r="M138" s="194" t="s">
        <v>1</v>
      </c>
      <c r="N138" s="195" t="s">
        <v>39</v>
      </c>
      <c r="O138" s="71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591</v>
      </c>
      <c r="AT138" s="198" t="s">
        <v>140</v>
      </c>
      <c r="AU138" s="198" t="s">
        <v>84</v>
      </c>
      <c r="AY138" s="17" t="s">
        <v>138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7" t="s">
        <v>82</v>
      </c>
      <c r="BK138" s="199">
        <f>ROUND(I138*H138,2)</f>
        <v>0</v>
      </c>
      <c r="BL138" s="17" t="s">
        <v>591</v>
      </c>
      <c r="BM138" s="198" t="s">
        <v>620</v>
      </c>
    </row>
    <row r="139" spans="1:65" s="2" customFormat="1" ht="107.25">
      <c r="A139" s="34"/>
      <c r="B139" s="35"/>
      <c r="C139" s="36"/>
      <c r="D139" s="200" t="s">
        <v>146</v>
      </c>
      <c r="E139" s="36"/>
      <c r="F139" s="201" t="s">
        <v>621</v>
      </c>
      <c r="G139" s="36"/>
      <c r="H139" s="36"/>
      <c r="I139" s="202"/>
      <c r="J139" s="36"/>
      <c r="K139" s="36"/>
      <c r="L139" s="39"/>
      <c r="M139" s="203"/>
      <c r="N139" s="20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146</v>
      </c>
      <c r="AU139" s="17" t="s">
        <v>84</v>
      </c>
    </row>
    <row r="140" spans="1:65" s="12" customFormat="1" ht="22.9" customHeight="1">
      <c r="B140" s="171"/>
      <c r="C140" s="172"/>
      <c r="D140" s="173" t="s">
        <v>73</v>
      </c>
      <c r="E140" s="185" t="s">
        <v>622</v>
      </c>
      <c r="F140" s="185" t="s">
        <v>623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SUM(P141:P144)</f>
        <v>0</v>
      </c>
      <c r="Q140" s="179"/>
      <c r="R140" s="180">
        <f>SUM(R141:R144)</f>
        <v>0</v>
      </c>
      <c r="S140" s="179"/>
      <c r="T140" s="181">
        <f>SUM(T141:T144)</f>
        <v>0</v>
      </c>
      <c r="AR140" s="182" t="s">
        <v>174</v>
      </c>
      <c r="AT140" s="183" t="s">
        <v>73</v>
      </c>
      <c r="AU140" s="183" t="s">
        <v>82</v>
      </c>
      <c r="AY140" s="182" t="s">
        <v>138</v>
      </c>
      <c r="BK140" s="184">
        <f>SUM(BK141:BK144)</f>
        <v>0</v>
      </c>
    </row>
    <row r="141" spans="1:65" s="2" customFormat="1" ht="16.5" customHeight="1">
      <c r="A141" s="34"/>
      <c r="B141" s="35"/>
      <c r="C141" s="187" t="s">
        <v>204</v>
      </c>
      <c r="D141" s="187" t="s">
        <v>140</v>
      </c>
      <c r="E141" s="188" t="s">
        <v>624</v>
      </c>
      <c r="F141" s="189" t="s">
        <v>625</v>
      </c>
      <c r="G141" s="190" t="s">
        <v>439</v>
      </c>
      <c r="H141" s="191">
        <v>1</v>
      </c>
      <c r="I141" s="192"/>
      <c r="J141" s="193">
        <f>ROUND(I141*H141,2)</f>
        <v>0</v>
      </c>
      <c r="K141" s="189" t="s">
        <v>1</v>
      </c>
      <c r="L141" s="39"/>
      <c r="M141" s="194" t="s">
        <v>1</v>
      </c>
      <c r="N141" s="195" t="s">
        <v>39</v>
      </c>
      <c r="O141" s="7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591</v>
      </c>
      <c r="AT141" s="198" t="s">
        <v>140</v>
      </c>
      <c r="AU141" s="198" t="s">
        <v>84</v>
      </c>
      <c r="AY141" s="17" t="s">
        <v>138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82</v>
      </c>
      <c r="BK141" s="199">
        <f>ROUND(I141*H141,2)</f>
        <v>0</v>
      </c>
      <c r="BL141" s="17" t="s">
        <v>591</v>
      </c>
      <c r="BM141" s="198" t="s">
        <v>626</v>
      </c>
    </row>
    <row r="142" spans="1:65" s="2" customFormat="1" ht="19.5">
      <c r="A142" s="34"/>
      <c r="B142" s="35"/>
      <c r="C142" s="36"/>
      <c r="D142" s="200" t="s">
        <v>146</v>
      </c>
      <c r="E142" s="36"/>
      <c r="F142" s="201" t="s">
        <v>627</v>
      </c>
      <c r="G142" s="36"/>
      <c r="H142" s="36"/>
      <c r="I142" s="202"/>
      <c r="J142" s="36"/>
      <c r="K142" s="36"/>
      <c r="L142" s="39"/>
      <c r="M142" s="203"/>
      <c r="N142" s="20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146</v>
      </c>
      <c r="AU142" s="17" t="s">
        <v>84</v>
      </c>
    </row>
    <row r="143" spans="1:65" s="2" customFormat="1" ht="16.5" customHeight="1">
      <c r="A143" s="34"/>
      <c r="B143" s="35"/>
      <c r="C143" s="187" t="s">
        <v>209</v>
      </c>
      <c r="D143" s="187" t="s">
        <v>140</v>
      </c>
      <c r="E143" s="188" t="s">
        <v>628</v>
      </c>
      <c r="F143" s="189" t="s">
        <v>629</v>
      </c>
      <c r="G143" s="190" t="s">
        <v>439</v>
      </c>
      <c r="H143" s="191">
        <v>1</v>
      </c>
      <c r="I143" s="192"/>
      <c r="J143" s="193">
        <f>ROUND(I143*H143,2)</f>
        <v>0</v>
      </c>
      <c r="K143" s="189" t="s">
        <v>1</v>
      </c>
      <c r="L143" s="39"/>
      <c r="M143" s="194" t="s">
        <v>1</v>
      </c>
      <c r="N143" s="195" t="s">
        <v>39</v>
      </c>
      <c r="O143" s="71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591</v>
      </c>
      <c r="AT143" s="198" t="s">
        <v>140</v>
      </c>
      <c r="AU143" s="198" t="s">
        <v>84</v>
      </c>
      <c r="AY143" s="17" t="s">
        <v>138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82</v>
      </c>
      <c r="BK143" s="199">
        <f>ROUND(I143*H143,2)</f>
        <v>0</v>
      </c>
      <c r="BL143" s="17" t="s">
        <v>591</v>
      </c>
      <c r="BM143" s="198" t="s">
        <v>630</v>
      </c>
    </row>
    <row r="144" spans="1:65" s="2" customFormat="1" ht="29.25">
      <c r="A144" s="34"/>
      <c r="B144" s="35"/>
      <c r="C144" s="36"/>
      <c r="D144" s="200" t="s">
        <v>146</v>
      </c>
      <c r="E144" s="36"/>
      <c r="F144" s="201" t="s">
        <v>631</v>
      </c>
      <c r="G144" s="36"/>
      <c r="H144" s="36"/>
      <c r="I144" s="202"/>
      <c r="J144" s="36"/>
      <c r="K144" s="36"/>
      <c r="L144" s="39"/>
      <c r="M144" s="247"/>
      <c r="N144" s="248"/>
      <c r="O144" s="249"/>
      <c r="P144" s="249"/>
      <c r="Q144" s="249"/>
      <c r="R144" s="249"/>
      <c r="S144" s="249"/>
      <c r="T144" s="25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146</v>
      </c>
      <c r="AU144" s="17" t="s">
        <v>84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gfr/AbWdZ3XZoBRapTo83bpx3j7BDRxv/fTmSMSRt+X7UrUFCxwex4WP/XAzdrczRP6ySOABEcf0ssHpe00duA==" saltValue="5XUI8aHOQ5UyJW1paOQFoqZfW6bGv5uLzYyGtDxfxstS8HEeNhh1f7JFaRAX+bitZSlqPN8Dr44mbf7jjOrA2A==" spinCount="100000" sheet="1" objects="1" scenarios="1" formatColumns="0" formatRows="0" autoFilter="0"/>
  <autoFilter ref="C119:K144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632</v>
      </c>
      <c r="H4" s="20"/>
    </row>
    <row r="5" spans="1:8" s="1" customFormat="1" ht="12" customHeight="1">
      <c r="B5" s="20"/>
      <c r="C5" s="251" t="s">
        <v>13</v>
      </c>
      <c r="D5" s="312" t="s">
        <v>14</v>
      </c>
      <c r="E5" s="305"/>
      <c r="F5" s="305"/>
      <c r="H5" s="20"/>
    </row>
    <row r="6" spans="1:8" s="1" customFormat="1" ht="36.950000000000003" customHeight="1">
      <c r="B6" s="20"/>
      <c r="C6" s="252" t="s">
        <v>16</v>
      </c>
      <c r="D6" s="316" t="s">
        <v>17</v>
      </c>
      <c r="E6" s="305"/>
      <c r="F6" s="305"/>
      <c r="H6" s="20"/>
    </row>
    <row r="7" spans="1:8" s="1" customFormat="1" ht="16.5" customHeight="1">
      <c r="B7" s="20"/>
      <c r="C7" s="113" t="s">
        <v>22</v>
      </c>
      <c r="D7" s="115" t="str">
        <f>'Rekapitulace stavby'!AN8</f>
        <v>Vyplň údaj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3"/>
      <c r="C9" s="254" t="s">
        <v>55</v>
      </c>
      <c r="D9" s="255" t="s">
        <v>56</v>
      </c>
      <c r="E9" s="255" t="s">
        <v>125</v>
      </c>
      <c r="F9" s="256" t="s">
        <v>633</v>
      </c>
      <c r="G9" s="160"/>
      <c r="H9" s="253"/>
    </row>
    <row r="10" spans="1:8" s="2" customFormat="1" ht="26.45" customHeight="1">
      <c r="A10" s="34"/>
      <c r="B10" s="39"/>
      <c r="C10" s="257" t="s">
        <v>79</v>
      </c>
      <c r="D10" s="257" t="s">
        <v>80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8" t="s">
        <v>88</v>
      </c>
      <c r="D11" s="259" t="s">
        <v>89</v>
      </c>
      <c r="E11" s="260" t="s">
        <v>90</v>
      </c>
      <c r="F11" s="261">
        <v>10.426</v>
      </c>
      <c r="G11" s="34"/>
      <c r="H11" s="39"/>
    </row>
    <row r="12" spans="1:8" s="2" customFormat="1" ht="16.899999999999999" customHeight="1">
      <c r="A12" s="34"/>
      <c r="B12" s="39"/>
      <c r="C12" s="262" t="s">
        <v>1</v>
      </c>
      <c r="D12" s="262" t="s">
        <v>365</v>
      </c>
      <c r="E12" s="17" t="s">
        <v>1</v>
      </c>
      <c r="F12" s="263">
        <v>0</v>
      </c>
      <c r="G12" s="34"/>
      <c r="H12" s="39"/>
    </row>
    <row r="13" spans="1:8" s="2" customFormat="1" ht="16.899999999999999" customHeight="1">
      <c r="A13" s="34"/>
      <c r="B13" s="39"/>
      <c r="C13" s="262" t="s">
        <v>1</v>
      </c>
      <c r="D13" s="262" t="s">
        <v>366</v>
      </c>
      <c r="E13" s="17" t="s">
        <v>1</v>
      </c>
      <c r="F13" s="263">
        <v>8.4760000000000009</v>
      </c>
      <c r="G13" s="34"/>
      <c r="H13" s="39"/>
    </row>
    <row r="14" spans="1:8" s="2" customFormat="1" ht="16.899999999999999" customHeight="1">
      <c r="A14" s="34"/>
      <c r="B14" s="39"/>
      <c r="C14" s="262" t="s">
        <v>1</v>
      </c>
      <c r="D14" s="262" t="s">
        <v>367</v>
      </c>
      <c r="E14" s="17" t="s">
        <v>1</v>
      </c>
      <c r="F14" s="263">
        <v>0</v>
      </c>
      <c r="G14" s="34"/>
      <c r="H14" s="39"/>
    </row>
    <row r="15" spans="1:8" s="2" customFormat="1" ht="16.899999999999999" customHeight="1">
      <c r="A15" s="34"/>
      <c r="B15" s="39"/>
      <c r="C15" s="262" t="s">
        <v>1</v>
      </c>
      <c r="D15" s="262" t="s">
        <v>368</v>
      </c>
      <c r="E15" s="17" t="s">
        <v>1</v>
      </c>
      <c r="F15" s="263">
        <v>1.45</v>
      </c>
      <c r="G15" s="34"/>
      <c r="H15" s="39"/>
    </row>
    <row r="16" spans="1:8" s="2" customFormat="1" ht="16.899999999999999" customHeight="1">
      <c r="A16" s="34"/>
      <c r="B16" s="39"/>
      <c r="C16" s="262" t="s">
        <v>1</v>
      </c>
      <c r="D16" s="262" t="s">
        <v>369</v>
      </c>
      <c r="E16" s="17" t="s">
        <v>1</v>
      </c>
      <c r="F16" s="263">
        <v>0</v>
      </c>
      <c r="G16" s="34"/>
      <c r="H16" s="39"/>
    </row>
    <row r="17" spans="1:8" s="2" customFormat="1" ht="16.899999999999999" customHeight="1">
      <c r="A17" s="34"/>
      <c r="B17" s="39"/>
      <c r="C17" s="262" t="s">
        <v>1</v>
      </c>
      <c r="D17" s="262" t="s">
        <v>370</v>
      </c>
      <c r="E17" s="17" t="s">
        <v>1</v>
      </c>
      <c r="F17" s="263">
        <v>0.5</v>
      </c>
      <c r="G17" s="34"/>
      <c r="H17" s="39"/>
    </row>
    <row r="18" spans="1:8" s="2" customFormat="1" ht="16.899999999999999" customHeight="1">
      <c r="A18" s="34"/>
      <c r="B18" s="39"/>
      <c r="C18" s="262" t="s">
        <v>88</v>
      </c>
      <c r="D18" s="262" t="s">
        <v>161</v>
      </c>
      <c r="E18" s="17" t="s">
        <v>1</v>
      </c>
      <c r="F18" s="263">
        <v>10.426</v>
      </c>
      <c r="G18" s="34"/>
      <c r="H18" s="39"/>
    </row>
    <row r="19" spans="1:8" s="2" customFormat="1" ht="16.899999999999999" customHeight="1">
      <c r="A19" s="34"/>
      <c r="B19" s="39"/>
      <c r="C19" s="264" t="s">
        <v>634</v>
      </c>
      <c r="D19" s="34"/>
      <c r="E19" s="34"/>
      <c r="F19" s="34"/>
      <c r="G19" s="34"/>
      <c r="H19" s="39"/>
    </row>
    <row r="20" spans="1:8" s="2" customFormat="1" ht="16.899999999999999" customHeight="1">
      <c r="A20" s="34"/>
      <c r="B20" s="39"/>
      <c r="C20" s="262" t="s">
        <v>361</v>
      </c>
      <c r="D20" s="262" t="s">
        <v>362</v>
      </c>
      <c r="E20" s="17" t="s">
        <v>90</v>
      </c>
      <c r="F20" s="263">
        <v>10.426</v>
      </c>
      <c r="G20" s="34"/>
      <c r="H20" s="39"/>
    </row>
    <row r="21" spans="1:8" s="2" customFormat="1" ht="16.899999999999999" customHeight="1">
      <c r="A21" s="34"/>
      <c r="B21" s="39"/>
      <c r="C21" s="262" t="s">
        <v>278</v>
      </c>
      <c r="D21" s="262" t="s">
        <v>279</v>
      </c>
      <c r="E21" s="17" t="s">
        <v>90</v>
      </c>
      <c r="F21" s="263">
        <v>301.733</v>
      </c>
      <c r="G21" s="34"/>
      <c r="H21" s="39"/>
    </row>
    <row r="22" spans="1:8" s="2" customFormat="1" ht="16.899999999999999" customHeight="1">
      <c r="A22" s="34"/>
      <c r="B22" s="39"/>
      <c r="C22" s="258" t="s">
        <v>92</v>
      </c>
      <c r="D22" s="259" t="s">
        <v>92</v>
      </c>
      <c r="E22" s="260" t="s">
        <v>90</v>
      </c>
      <c r="F22" s="261">
        <v>32.582999999999998</v>
      </c>
      <c r="G22" s="34"/>
      <c r="H22" s="39"/>
    </row>
    <row r="23" spans="1:8" s="2" customFormat="1" ht="16.899999999999999" customHeight="1">
      <c r="A23" s="34"/>
      <c r="B23" s="39"/>
      <c r="C23" s="262" t="s">
        <v>1</v>
      </c>
      <c r="D23" s="262" t="s">
        <v>289</v>
      </c>
      <c r="E23" s="17" t="s">
        <v>1</v>
      </c>
      <c r="F23" s="263">
        <v>0</v>
      </c>
      <c r="G23" s="34"/>
      <c r="H23" s="39"/>
    </row>
    <row r="24" spans="1:8" s="2" customFormat="1" ht="16.899999999999999" customHeight="1">
      <c r="A24" s="34"/>
      <c r="B24" s="39"/>
      <c r="C24" s="262" t="s">
        <v>1</v>
      </c>
      <c r="D24" s="262" t="s">
        <v>290</v>
      </c>
      <c r="E24" s="17" t="s">
        <v>1</v>
      </c>
      <c r="F24" s="263">
        <v>27.123000000000001</v>
      </c>
      <c r="G24" s="34"/>
      <c r="H24" s="39"/>
    </row>
    <row r="25" spans="1:8" s="2" customFormat="1" ht="16.899999999999999" customHeight="1">
      <c r="A25" s="34"/>
      <c r="B25" s="39"/>
      <c r="C25" s="262" t="s">
        <v>1</v>
      </c>
      <c r="D25" s="262" t="s">
        <v>291</v>
      </c>
      <c r="E25" s="17" t="s">
        <v>1</v>
      </c>
      <c r="F25" s="263">
        <v>0</v>
      </c>
      <c r="G25" s="34"/>
      <c r="H25" s="39"/>
    </row>
    <row r="26" spans="1:8" s="2" customFormat="1" ht="16.899999999999999" customHeight="1">
      <c r="A26" s="34"/>
      <c r="B26" s="39"/>
      <c r="C26" s="262" t="s">
        <v>1</v>
      </c>
      <c r="D26" s="262" t="s">
        <v>292</v>
      </c>
      <c r="E26" s="17" t="s">
        <v>1</v>
      </c>
      <c r="F26" s="263">
        <v>4.0599999999999996</v>
      </c>
      <c r="G26" s="34"/>
      <c r="H26" s="39"/>
    </row>
    <row r="27" spans="1:8" s="2" customFormat="1" ht="16.899999999999999" customHeight="1">
      <c r="A27" s="34"/>
      <c r="B27" s="39"/>
      <c r="C27" s="262" t="s">
        <v>1</v>
      </c>
      <c r="D27" s="262" t="s">
        <v>293</v>
      </c>
      <c r="E27" s="17" t="s">
        <v>1</v>
      </c>
      <c r="F27" s="263">
        <v>0</v>
      </c>
      <c r="G27" s="34"/>
      <c r="H27" s="39"/>
    </row>
    <row r="28" spans="1:8" s="2" customFormat="1" ht="16.899999999999999" customHeight="1">
      <c r="A28" s="34"/>
      <c r="B28" s="39"/>
      <c r="C28" s="262" t="s">
        <v>1</v>
      </c>
      <c r="D28" s="262" t="s">
        <v>294</v>
      </c>
      <c r="E28" s="17" t="s">
        <v>1</v>
      </c>
      <c r="F28" s="263">
        <v>1.4</v>
      </c>
      <c r="G28" s="34"/>
      <c r="H28" s="39"/>
    </row>
    <row r="29" spans="1:8" s="2" customFormat="1" ht="16.899999999999999" customHeight="1">
      <c r="A29" s="34"/>
      <c r="B29" s="39"/>
      <c r="C29" s="262" t="s">
        <v>92</v>
      </c>
      <c r="D29" s="262" t="s">
        <v>161</v>
      </c>
      <c r="E29" s="17" t="s">
        <v>1</v>
      </c>
      <c r="F29" s="263">
        <v>32.582999999999998</v>
      </c>
      <c r="G29" s="34"/>
      <c r="H29" s="39"/>
    </row>
    <row r="30" spans="1:8" s="2" customFormat="1" ht="16.899999999999999" customHeight="1">
      <c r="A30" s="34"/>
      <c r="B30" s="39"/>
      <c r="C30" s="264" t="s">
        <v>634</v>
      </c>
      <c r="D30" s="34"/>
      <c r="E30" s="34"/>
      <c r="F30" s="34"/>
      <c r="G30" s="34"/>
      <c r="H30" s="39"/>
    </row>
    <row r="31" spans="1:8" s="2" customFormat="1" ht="16.899999999999999" customHeight="1">
      <c r="A31" s="34"/>
      <c r="B31" s="39"/>
      <c r="C31" s="262" t="s">
        <v>285</v>
      </c>
      <c r="D31" s="262" t="s">
        <v>286</v>
      </c>
      <c r="E31" s="17" t="s">
        <v>90</v>
      </c>
      <c r="F31" s="263">
        <v>32.582999999999998</v>
      </c>
      <c r="G31" s="34"/>
      <c r="H31" s="39"/>
    </row>
    <row r="32" spans="1:8" s="2" customFormat="1" ht="16.899999999999999" customHeight="1">
      <c r="A32" s="34"/>
      <c r="B32" s="39"/>
      <c r="C32" s="262" t="s">
        <v>278</v>
      </c>
      <c r="D32" s="262" t="s">
        <v>279</v>
      </c>
      <c r="E32" s="17" t="s">
        <v>90</v>
      </c>
      <c r="F32" s="263">
        <v>301.733</v>
      </c>
      <c r="G32" s="34"/>
      <c r="H32" s="39"/>
    </row>
    <row r="33" spans="1:8" s="2" customFormat="1" ht="16.899999999999999" customHeight="1">
      <c r="A33" s="34"/>
      <c r="B33" s="39"/>
      <c r="C33" s="258" t="s">
        <v>95</v>
      </c>
      <c r="D33" s="259" t="s">
        <v>96</v>
      </c>
      <c r="E33" s="260" t="s">
        <v>90</v>
      </c>
      <c r="F33" s="261">
        <v>245.96</v>
      </c>
      <c r="G33" s="34"/>
      <c r="H33" s="39"/>
    </row>
    <row r="34" spans="1:8" s="2" customFormat="1" ht="16.899999999999999" customHeight="1">
      <c r="A34" s="34"/>
      <c r="B34" s="39"/>
      <c r="C34" s="262" t="s">
        <v>1</v>
      </c>
      <c r="D34" s="262" t="s">
        <v>155</v>
      </c>
      <c r="E34" s="17" t="s">
        <v>1</v>
      </c>
      <c r="F34" s="263">
        <v>0</v>
      </c>
      <c r="G34" s="34"/>
      <c r="H34" s="39"/>
    </row>
    <row r="35" spans="1:8" s="2" customFormat="1" ht="16.899999999999999" customHeight="1">
      <c r="A35" s="34"/>
      <c r="B35" s="39"/>
      <c r="C35" s="262" t="s">
        <v>1</v>
      </c>
      <c r="D35" s="262" t="s">
        <v>156</v>
      </c>
      <c r="E35" s="17" t="s">
        <v>1</v>
      </c>
      <c r="F35" s="263">
        <v>149.96</v>
      </c>
      <c r="G35" s="34"/>
      <c r="H35" s="39"/>
    </row>
    <row r="36" spans="1:8" s="2" customFormat="1" ht="16.899999999999999" customHeight="1">
      <c r="A36" s="34"/>
      <c r="B36" s="39"/>
      <c r="C36" s="262" t="s">
        <v>1</v>
      </c>
      <c r="D36" s="262" t="s">
        <v>157</v>
      </c>
      <c r="E36" s="17" t="s">
        <v>1</v>
      </c>
      <c r="F36" s="263">
        <v>0</v>
      </c>
      <c r="G36" s="34"/>
      <c r="H36" s="39"/>
    </row>
    <row r="37" spans="1:8" s="2" customFormat="1" ht="16.899999999999999" customHeight="1">
      <c r="A37" s="34"/>
      <c r="B37" s="39"/>
      <c r="C37" s="262" t="s">
        <v>1</v>
      </c>
      <c r="D37" s="262" t="s">
        <v>158</v>
      </c>
      <c r="E37" s="17" t="s">
        <v>1</v>
      </c>
      <c r="F37" s="263">
        <v>29</v>
      </c>
      <c r="G37" s="34"/>
      <c r="H37" s="39"/>
    </row>
    <row r="38" spans="1:8" s="2" customFormat="1" ht="16.899999999999999" customHeight="1">
      <c r="A38" s="34"/>
      <c r="B38" s="39"/>
      <c r="C38" s="262" t="s">
        <v>1</v>
      </c>
      <c r="D38" s="262" t="s">
        <v>159</v>
      </c>
      <c r="E38" s="17" t="s">
        <v>1</v>
      </c>
      <c r="F38" s="263">
        <v>0</v>
      </c>
      <c r="G38" s="34"/>
      <c r="H38" s="39"/>
    </row>
    <row r="39" spans="1:8" s="2" customFormat="1" ht="16.899999999999999" customHeight="1">
      <c r="A39" s="34"/>
      <c r="B39" s="39"/>
      <c r="C39" s="262" t="s">
        <v>1</v>
      </c>
      <c r="D39" s="262" t="s">
        <v>160</v>
      </c>
      <c r="E39" s="17" t="s">
        <v>1</v>
      </c>
      <c r="F39" s="263">
        <v>67</v>
      </c>
      <c r="G39" s="34"/>
      <c r="H39" s="39"/>
    </row>
    <row r="40" spans="1:8" s="2" customFormat="1" ht="16.899999999999999" customHeight="1">
      <c r="A40" s="34"/>
      <c r="B40" s="39"/>
      <c r="C40" s="262" t="s">
        <v>95</v>
      </c>
      <c r="D40" s="262" t="s">
        <v>161</v>
      </c>
      <c r="E40" s="17" t="s">
        <v>1</v>
      </c>
      <c r="F40" s="263">
        <v>245.96</v>
      </c>
      <c r="G40" s="34"/>
      <c r="H40" s="39"/>
    </row>
    <row r="41" spans="1:8" s="2" customFormat="1" ht="16.899999999999999" customHeight="1">
      <c r="A41" s="34"/>
      <c r="B41" s="39"/>
      <c r="C41" s="264" t="s">
        <v>634</v>
      </c>
      <c r="D41" s="34"/>
      <c r="E41" s="34"/>
      <c r="F41" s="34"/>
      <c r="G41" s="34"/>
      <c r="H41" s="39"/>
    </row>
    <row r="42" spans="1:8" s="2" customFormat="1" ht="16.899999999999999" customHeight="1">
      <c r="A42" s="34"/>
      <c r="B42" s="39"/>
      <c r="C42" s="262" t="s">
        <v>148</v>
      </c>
      <c r="D42" s="262" t="s">
        <v>149</v>
      </c>
      <c r="E42" s="17" t="s">
        <v>150</v>
      </c>
      <c r="F42" s="263">
        <v>245.96</v>
      </c>
      <c r="G42" s="34"/>
      <c r="H42" s="39"/>
    </row>
    <row r="43" spans="1:8" s="2" customFormat="1" ht="16.899999999999999" customHeight="1">
      <c r="A43" s="34"/>
      <c r="B43" s="39"/>
      <c r="C43" s="262" t="s">
        <v>245</v>
      </c>
      <c r="D43" s="262" t="s">
        <v>246</v>
      </c>
      <c r="E43" s="17" t="s">
        <v>90</v>
      </c>
      <c r="F43" s="263">
        <v>98.384</v>
      </c>
      <c r="G43" s="34"/>
      <c r="H43" s="39"/>
    </row>
    <row r="44" spans="1:8" s="2" customFormat="1" ht="16.899999999999999" customHeight="1">
      <c r="A44" s="34"/>
      <c r="B44" s="39"/>
      <c r="C44" s="262" t="s">
        <v>262</v>
      </c>
      <c r="D44" s="262" t="s">
        <v>263</v>
      </c>
      <c r="E44" s="17" t="s">
        <v>90</v>
      </c>
      <c r="F44" s="263">
        <v>49.192</v>
      </c>
      <c r="G44" s="34"/>
      <c r="H44" s="39"/>
    </row>
    <row r="45" spans="1:8" s="2" customFormat="1" ht="16.899999999999999" customHeight="1">
      <c r="A45" s="34"/>
      <c r="B45" s="39"/>
      <c r="C45" s="262" t="s">
        <v>303</v>
      </c>
      <c r="D45" s="262" t="s">
        <v>304</v>
      </c>
      <c r="E45" s="17" t="s">
        <v>150</v>
      </c>
      <c r="F45" s="263">
        <v>245.96</v>
      </c>
      <c r="G45" s="34"/>
      <c r="H45" s="39"/>
    </row>
    <row r="46" spans="1:8" s="2" customFormat="1" ht="16.899999999999999" customHeight="1">
      <c r="A46" s="34"/>
      <c r="B46" s="39"/>
      <c r="C46" s="262" t="s">
        <v>308</v>
      </c>
      <c r="D46" s="262" t="s">
        <v>309</v>
      </c>
      <c r="E46" s="17" t="s">
        <v>150</v>
      </c>
      <c r="F46" s="263">
        <v>245.96</v>
      </c>
      <c r="G46" s="34"/>
      <c r="H46" s="39"/>
    </row>
    <row r="47" spans="1:8" s="2" customFormat="1" ht="16.899999999999999" customHeight="1">
      <c r="A47" s="34"/>
      <c r="B47" s="39"/>
      <c r="C47" s="262" t="s">
        <v>320</v>
      </c>
      <c r="D47" s="262" t="s">
        <v>321</v>
      </c>
      <c r="E47" s="17" t="s">
        <v>150</v>
      </c>
      <c r="F47" s="263">
        <v>461.005</v>
      </c>
      <c r="G47" s="34"/>
      <c r="H47" s="39"/>
    </row>
    <row r="48" spans="1:8" s="2" customFormat="1" ht="16.899999999999999" customHeight="1">
      <c r="A48" s="34"/>
      <c r="B48" s="39"/>
      <c r="C48" s="258" t="s">
        <v>98</v>
      </c>
      <c r="D48" s="259" t="s">
        <v>99</v>
      </c>
      <c r="E48" s="260" t="s">
        <v>90</v>
      </c>
      <c r="F48" s="261">
        <v>80.2</v>
      </c>
      <c r="G48" s="34"/>
      <c r="H48" s="39"/>
    </row>
    <row r="49" spans="1:8" s="2" customFormat="1" ht="16.899999999999999" customHeight="1">
      <c r="A49" s="34"/>
      <c r="B49" s="39"/>
      <c r="C49" s="262" t="s">
        <v>1</v>
      </c>
      <c r="D49" s="262" t="s">
        <v>159</v>
      </c>
      <c r="E49" s="17" t="s">
        <v>1</v>
      </c>
      <c r="F49" s="263">
        <v>0</v>
      </c>
      <c r="G49" s="34"/>
      <c r="H49" s="39"/>
    </row>
    <row r="50" spans="1:8" s="2" customFormat="1" ht="16.899999999999999" customHeight="1">
      <c r="A50" s="34"/>
      <c r="B50" s="39"/>
      <c r="C50" s="262" t="s">
        <v>1</v>
      </c>
      <c r="D50" s="262" t="s">
        <v>173</v>
      </c>
      <c r="E50" s="17" t="s">
        <v>1</v>
      </c>
      <c r="F50" s="263">
        <v>80.2</v>
      </c>
      <c r="G50" s="34"/>
      <c r="H50" s="39"/>
    </row>
    <row r="51" spans="1:8" s="2" customFormat="1" ht="16.899999999999999" customHeight="1">
      <c r="A51" s="34"/>
      <c r="B51" s="39"/>
      <c r="C51" s="262" t="s">
        <v>98</v>
      </c>
      <c r="D51" s="262" t="s">
        <v>161</v>
      </c>
      <c r="E51" s="17" t="s">
        <v>1</v>
      </c>
      <c r="F51" s="263">
        <v>80.2</v>
      </c>
      <c r="G51" s="34"/>
      <c r="H51" s="39"/>
    </row>
    <row r="52" spans="1:8" s="2" customFormat="1" ht="16.899999999999999" customHeight="1">
      <c r="A52" s="34"/>
      <c r="B52" s="39"/>
      <c r="C52" s="264" t="s">
        <v>634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62" t="s">
        <v>169</v>
      </c>
      <c r="D53" s="262" t="s">
        <v>170</v>
      </c>
      <c r="E53" s="17" t="s">
        <v>90</v>
      </c>
      <c r="F53" s="263">
        <v>80.2</v>
      </c>
      <c r="G53" s="34"/>
      <c r="H53" s="39"/>
    </row>
    <row r="54" spans="1:8" s="2" customFormat="1" ht="22.5">
      <c r="A54" s="34"/>
      <c r="B54" s="39"/>
      <c r="C54" s="262" t="s">
        <v>252</v>
      </c>
      <c r="D54" s="262" t="s">
        <v>253</v>
      </c>
      <c r="E54" s="17" t="s">
        <v>90</v>
      </c>
      <c r="F54" s="263">
        <v>689.48400000000004</v>
      </c>
      <c r="G54" s="34"/>
      <c r="H54" s="39"/>
    </row>
    <row r="55" spans="1:8" s="2" customFormat="1" ht="16.899999999999999" customHeight="1">
      <c r="A55" s="34"/>
      <c r="B55" s="39"/>
      <c r="C55" s="262" t="s">
        <v>269</v>
      </c>
      <c r="D55" s="262" t="s">
        <v>270</v>
      </c>
      <c r="E55" s="17" t="s">
        <v>90</v>
      </c>
      <c r="F55" s="263">
        <v>344.74200000000002</v>
      </c>
      <c r="G55" s="34"/>
      <c r="H55" s="39"/>
    </row>
    <row r="56" spans="1:8" s="2" customFormat="1" ht="16.899999999999999" customHeight="1">
      <c r="A56" s="34"/>
      <c r="B56" s="39"/>
      <c r="C56" s="262" t="s">
        <v>274</v>
      </c>
      <c r="D56" s="262" t="s">
        <v>275</v>
      </c>
      <c r="E56" s="17" t="s">
        <v>90</v>
      </c>
      <c r="F56" s="263">
        <v>43.009</v>
      </c>
      <c r="G56" s="34"/>
      <c r="H56" s="39"/>
    </row>
    <row r="57" spans="1:8" s="2" customFormat="1" ht="16.899999999999999" customHeight="1">
      <c r="A57" s="34"/>
      <c r="B57" s="39"/>
      <c r="C57" s="262" t="s">
        <v>278</v>
      </c>
      <c r="D57" s="262" t="s">
        <v>279</v>
      </c>
      <c r="E57" s="17" t="s">
        <v>90</v>
      </c>
      <c r="F57" s="263">
        <v>301.733</v>
      </c>
      <c r="G57" s="34"/>
      <c r="H57" s="39"/>
    </row>
    <row r="58" spans="1:8" s="2" customFormat="1" ht="16.899999999999999" customHeight="1">
      <c r="A58" s="34"/>
      <c r="B58" s="39"/>
      <c r="C58" s="262" t="s">
        <v>320</v>
      </c>
      <c r="D58" s="262" t="s">
        <v>321</v>
      </c>
      <c r="E58" s="17" t="s">
        <v>150</v>
      </c>
      <c r="F58" s="263">
        <v>461.005</v>
      </c>
      <c r="G58" s="34"/>
      <c r="H58" s="39"/>
    </row>
    <row r="59" spans="1:8" s="2" customFormat="1" ht="16.899999999999999" customHeight="1">
      <c r="A59" s="34"/>
      <c r="B59" s="39"/>
      <c r="C59" s="258" t="s">
        <v>101</v>
      </c>
      <c r="D59" s="259" t="s">
        <v>102</v>
      </c>
      <c r="E59" s="260" t="s">
        <v>90</v>
      </c>
      <c r="F59" s="261">
        <v>19.8</v>
      </c>
      <c r="G59" s="34"/>
      <c r="H59" s="39"/>
    </row>
    <row r="60" spans="1:8" s="2" customFormat="1" ht="16.899999999999999" customHeight="1">
      <c r="A60" s="34"/>
      <c r="B60" s="39"/>
      <c r="C60" s="262" t="s">
        <v>1</v>
      </c>
      <c r="D60" s="262" t="s">
        <v>167</v>
      </c>
      <c r="E60" s="17" t="s">
        <v>1</v>
      </c>
      <c r="F60" s="263">
        <v>0</v>
      </c>
      <c r="G60" s="34"/>
      <c r="H60" s="39"/>
    </row>
    <row r="61" spans="1:8" s="2" customFormat="1" ht="16.899999999999999" customHeight="1">
      <c r="A61" s="34"/>
      <c r="B61" s="39"/>
      <c r="C61" s="262" t="s">
        <v>101</v>
      </c>
      <c r="D61" s="262" t="s">
        <v>168</v>
      </c>
      <c r="E61" s="17" t="s">
        <v>1</v>
      </c>
      <c r="F61" s="263">
        <v>19.8</v>
      </c>
      <c r="G61" s="34"/>
      <c r="H61" s="39"/>
    </row>
    <row r="62" spans="1:8" s="2" customFormat="1" ht="16.899999999999999" customHeight="1">
      <c r="A62" s="34"/>
      <c r="B62" s="39"/>
      <c r="C62" s="264" t="s">
        <v>634</v>
      </c>
      <c r="D62" s="34"/>
      <c r="E62" s="34"/>
      <c r="F62" s="34"/>
      <c r="G62" s="34"/>
      <c r="H62" s="39"/>
    </row>
    <row r="63" spans="1:8" s="2" customFormat="1" ht="16.899999999999999" customHeight="1">
      <c r="A63" s="34"/>
      <c r="B63" s="39"/>
      <c r="C63" s="262" t="s">
        <v>163</v>
      </c>
      <c r="D63" s="262" t="s">
        <v>164</v>
      </c>
      <c r="E63" s="17" t="s">
        <v>90</v>
      </c>
      <c r="F63" s="263">
        <v>19.8</v>
      </c>
      <c r="G63" s="34"/>
      <c r="H63" s="39"/>
    </row>
    <row r="64" spans="1:8" s="2" customFormat="1" ht="22.5">
      <c r="A64" s="34"/>
      <c r="B64" s="39"/>
      <c r="C64" s="262" t="s">
        <v>252</v>
      </c>
      <c r="D64" s="262" t="s">
        <v>253</v>
      </c>
      <c r="E64" s="17" t="s">
        <v>90</v>
      </c>
      <c r="F64" s="263">
        <v>689.48400000000004</v>
      </c>
      <c r="G64" s="34"/>
      <c r="H64" s="39"/>
    </row>
    <row r="65" spans="1:8" s="2" customFormat="1" ht="16.899999999999999" customHeight="1">
      <c r="A65" s="34"/>
      <c r="B65" s="39"/>
      <c r="C65" s="262" t="s">
        <v>269</v>
      </c>
      <c r="D65" s="262" t="s">
        <v>270</v>
      </c>
      <c r="E65" s="17" t="s">
        <v>90</v>
      </c>
      <c r="F65" s="263">
        <v>344.74200000000002</v>
      </c>
      <c r="G65" s="34"/>
      <c r="H65" s="39"/>
    </row>
    <row r="66" spans="1:8" s="2" customFormat="1" ht="16.899999999999999" customHeight="1">
      <c r="A66" s="34"/>
      <c r="B66" s="39"/>
      <c r="C66" s="262" t="s">
        <v>274</v>
      </c>
      <c r="D66" s="262" t="s">
        <v>275</v>
      </c>
      <c r="E66" s="17" t="s">
        <v>90</v>
      </c>
      <c r="F66" s="263">
        <v>43.009</v>
      </c>
      <c r="G66" s="34"/>
      <c r="H66" s="39"/>
    </row>
    <row r="67" spans="1:8" s="2" customFormat="1" ht="16.899999999999999" customHeight="1">
      <c r="A67" s="34"/>
      <c r="B67" s="39"/>
      <c r="C67" s="262" t="s">
        <v>278</v>
      </c>
      <c r="D67" s="262" t="s">
        <v>279</v>
      </c>
      <c r="E67" s="17" t="s">
        <v>90</v>
      </c>
      <c r="F67" s="263">
        <v>301.733</v>
      </c>
      <c r="G67" s="34"/>
      <c r="H67" s="39"/>
    </row>
    <row r="68" spans="1:8" s="2" customFormat="1" ht="16.899999999999999" customHeight="1">
      <c r="A68" s="34"/>
      <c r="B68" s="39"/>
      <c r="C68" s="262" t="s">
        <v>320</v>
      </c>
      <c r="D68" s="262" t="s">
        <v>321</v>
      </c>
      <c r="E68" s="17" t="s">
        <v>150</v>
      </c>
      <c r="F68" s="263">
        <v>461.005</v>
      </c>
      <c r="G68" s="34"/>
      <c r="H68" s="39"/>
    </row>
    <row r="69" spans="1:8" s="2" customFormat="1" ht="16.899999999999999" customHeight="1">
      <c r="A69" s="34"/>
      <c r="B69" s="39"/>
      <c r="C69" s="258" t="s">
        <v>104</v>
      </c>
      <c r="D69" s="259" t="s">
        <v>105</v>
      </c>
      <c r="E69" s="260" t="s">
        <v>90</v>
      </c>
      <c r="F69" s="261">
        <v>244.74199999999999</v>
      </c>
      <c r="G69" s="34"/>
      <c r="H69" s="39"/>
    </row>
    <row r="70" spans="1:8" s="2" customFormat="1" ht="16.899999999999999" customHeight="1">
      <c r="A70" s="34"/>
      <c r="B70" s="39"/>
      <c r="C70" s="262" t="s">
        <v>1</v>
      </c>
      <c r="D70" s="262" t="s">
        <v>179</v>
      </c>
      <c r="E70" s="17" t="s">
        <v>1</v>
      </c>
      <c r="F70" s="263">
        <v>0</v>
      </c>
      <c r="G70" s="34"/>
      <c r="H70" s="39"/>
    </row>
    <row r="71" spans="1:8" s="2" customFormat="1" ht="16.899999999999999" customHeight="1">
      <c r="A71" s="34"/>
      <c r="B71" s="39"/>
      <c r="C71" s="262" t="s">
        <v>1</v>
      </c>
      <c r="D71" s="262" t="s">
        <v>180</v>
      </c>
      <c r="E71" s="17" t="s">
        <v>1</v>
      </c>
      <c r="F71" s="263">
        <v>205.96700000000001</v>
      </c>
      <c r="G71" s="34"/>
      <c r="H71" s="39"/>
    </row>
    <row r="72" spans="1:8" s="2" customFormat="1" ht="16.899999999999999" customHeight="1">
      <c r="A72" s="34"/>
      <c r="B72" s="39"/>
      <c r="C72" s="262" t="s">
        <v>1</v>
      </c>
      <c r="D72" s="262" t="s">
        <v>181</v>
      </c>
      <c r="E72" s="17" t="s">
        <v>1</v>
      </c>
      <c r="F72" s="263">
        <v>0</v>
      </c>
      <c r="G72" s="34"/>
      <c r="H72" s="39"/>
    </row>
    <row r="73" spans="1:8" s="2" customFormat="1" ht="16.899999999999999" customHeight="1">
      <c r="A73" s="34"/>
      <c r="B73" s="39"/>
      <c r="C73" s="262" t="s">
        <v>1</v>
      </c>
      <c r="D73" s="262" t="s">
        <v>182</v>
      </c>
      <c r="E73" s="17" t="s">
        <v>1</v>
      </c>
      <c r="F73" s="263">
        <v>28.274999999999999</v>
      </c>
      <c r="G73" s="34"/>
      <c r="H73" s="39"/>
    </row>
    <row r="74" spans="1:8" s="2" customFormat="1" ht="16.899999999999999" customHeight="1">
      <c r="A74" s="34"/>
      <c r="B74" s="39"/>
      <c r="C74" s="262" t="s">
        <v>1</v>
      </c>
      <c r="D74" s="262" t="s">
        <v>183</v>
      </c>
      <c r="E74" s="17" t="s">
        <v>1</v>
      </c>
      <c r="F74" s="263">
        <v>0</v>
      </c>
      <c r="G74" s="34"/>
      <c r="H74" s="39"/>
    </row>
    <row r="75" spans="1:8" s="2" customFormat="1" ht="16.899999999999999" customHeight="1">
      <c r="A75" s="34"/>
      <c r="B75" s="39"/>
      <c r="C75" s="262" t="s">
        <v>1</v>
      </c>
      <c r="D75" s="262" t="s">
        <v>184</v>
      </c>
      <c r="E75" s="17" t="s">
        <v>1</v>
      </c>
      <c r="F75" s="263">
        <v>10.5</v>
      </c>
      <c r="G75" s="34"/>
      <c r="H75" s="39"/>
    </row>
    <row r="76" spans="1:8" s="2" customFormat="1" ht="16.899999999999999" customHeight="1">
      <c r="A76" s="34"/>
      <c r="B76" s="39"/>
      <c r="C76" s="262" t="s">
        <v>104</v>
      </c>
      <c r="D76" s="262" t="s">
        <v>161</v>
      </c>
      <c r="E76" s="17" t="s">
        <v>1</v>
      </c>
      <c r="F76" s="263">
        <v>244.74199999999999</v>
      </c>
      <c r="G76" s="34"/>
      <c r="H76" s="39"/>
    </row>
    <row r="77" spans="1:8" s="2" customFormat="1" ht="16.899999999999999" customHeight="1">
      <c r="A77" s="34"/>
      <c r="B77" s="39"/>
      <c r="C77" s="264" t="s">
        <v>634</v>
      </c>
      <c r="D77" s="34"/>
      <c r="E77" s="34"/>
      <c r="F77" s="34"/>
      <c r="G77" s="34"/>
      <c r="H77" s="39"/>
    </row>
    <row r="78" spans="1:8" s="2" customFormat="1" ht="22.5">
      <c r="A78" s="34"/>
      <c r="B78" s="39"/>
      <c r="C78" s="262" t="s">
        <v>175</v>
      </c>
      <c r="D78" s="262" t="s">
        <v>176</v>
      </c>
      <c r="E78" s="17" t="s">
        <v>90</v>
      </c>
      <c r="F78" s="263">
        <v>244.74199999999999</v>
      </c>
      <c r="G78" s="34"/>
      <c r="H78" s="39"/>
    </row>
    <row r="79" spans="1:8" s="2" customFormat="1" ht="22.5">
      <c r="A79" s="34"/>
      <c r="B79" s="39"/>
      <c r="C79" s="262" t="s">
        <v>252</v>
      </c>
      <c r="D79" s="262" t="s">
        <v>253</v>
      </c>
      <c r="E79" s="17" t="s">
        <v>90</v>
      </c>
      <c r="F79" s="263">
        <v>689.48400000000004</v>
      </c>
      <c r="G79" s="34"/>
      <c r="H79" s="39"/>
    </row>
    <row r="80" spans="1:8" s="2" customFormat="1" ht="16.899999999999999" customHeight="1">
      <c r="A80" s="34"/>
      <c r="B80" s="39"/>
      <c r="C80" s="262" t="s">
        <v>269</v>
      </c>
      <c r="D80" s="262" t="s">
        <v>270</v>
      </c>
      <c r="E80" s="17" t="s">
        <v>90</v>
      </c>
      <c r="F80" s="263">
        <v>344.74200000000002</v>
      </c>
      <c r="G80" s="34"/>
      <c r="H80" s="39"/>
    </row>
    <row r="81" spans="1:8" s="2" customFormat="1" ht="16.899999999999999" customHeight="1">
      <c r="A81" s="34"/>
      <c r="B81" s="39"/>
      <c r="C81" s="262" t="s">
        <v>274</v>
      </c>
      <c r="D81" s="262" t="s">
        <v>275</v>
      </c>
      <c r="E81" s="17" t="s">
        <v>90</v>
      </c>
      <c r="F81" s="263">
        <v>43.009</v>
      </c>
      <c r="G81" s="34"/>
      <c r="H81" s="39"/>
    </row>
    <row r="82" spans="1:8" s="2" customFormat="1" ht="16.899999999999999" customHeight="1">
      <c r="A82" s="34"/>
      <c r="B82" s="39"/>
      <c r="C82" s="262" t="s">
        <v>278</v>
      </c>
      <c r="D82" s="262" t="s">
        <v>279</v>
      </c>
      <c r="E82" s="17" t="s">
        <v>90</v>
      </c>
      <c r="F82" s="263">
        <v>301.733</v>
      </c>
      <c r="G82" s="34"/>
      <c r="H82" s="39"/>
    </row>
    <row r="83" spans="1:8" s="2" customFormat="1" ht="16.899999999999999" customHeight="1">
      <c r="A83" s="34"/>
      <c r="B83" s="39"/>
      <c r="C83" s="262" t="s">
        <v>320</v>
      </c>
      <c r="D83" s="262" t="s">
        <v>321</v>
      </c>
      <c r="E83" s="17" t="s">
        <v>150</v>
      </c>
      <c r="F83" s="263">
        <v>461.005</v>
      </c>
      <c r="G83" s="34"/>
      <c r="H83" s="39"/>
    </row>
    <row r="84" spans="1:8" s="2" customFormat="1" ht="16.899999999999999" customHeight="1">
      <c r="A84" s="34"/>
      <c r="B84" s="39"/>
      <c r="C84" s="258" t="s">
        <v>108</v>
      </c>
      <c r="D84" s="259" t="s">
        <v>108</v>
      </c>
      <c r="E84" s="260" t="s">
        <v>90</v>
      </c>
      <c r="F84" s="261">
        <v>301.733</v>
      </c>
      <c r="G84" s="34"/>
      <c r="H84" s="39"/>
    </row>
    <row r="85" spans="1:8" s="2" customFormat="1" ht="16.899999999999999" customHeight="1">
      <c r="A85" s="34"/>
      <c r="B85" s="39"/>
      <c r="C85" s="262" t="s">
        <v>1</v>
      </c>
      <c r="D85" s="262" t="s">
        <v>282</v>
      </c>
      <c r="E85" s="17" t="s">
        <v>1</v>
      </c>
      <c r="F85" s="263">
        <v>0</v>
      </c>
      <c r="G85" s="34"/>
      <c r="H85" s="39"/>
    </row>
    <row r="86" spans="1:8" s="2" customFormat="1" ht="16.899999999999999" customHeight="1">
      <c r="A86" s="34"/>
      <c r="B86" s="39"/>
      <c r="C86" s="262" t="s">
        <v>1</v>
      </c>
      <c r="D86" s="262" t="s">
        <v>283</v>
      </c>
      <c r="E86" s="17" t="s">
        <v>1</v>
      </c>
      <c r="F86" s="263">
        <v>301.733</v>
      </c>
      <c r="G86" s="34"/>
      <c r="H86" s="39"/>
    </row>
    <row r="87" spans="1:8" s="2" customFormat="1" ht="16.899999999999999" customHeight="1">
      <c r="A87" s="34"/>
      <c r="B87" s="39"/>
      <c r="C87" s="262" t="s">
        <v>108</v>
      </c>
      <c r="D87" s="262" t="s">
        <v>161</v>
      </c>
      <c r="E87" s="17" t="s">
        <v>1</v>
      </c>
      <c r="F87" s="263">
        <v>301.733</v>
      </c>
      <c r="G87" s="34"/>
      <c r="H87" s="39"/>
    </row>
    <row r="88" spans="1:8" s="2" customFormat="1" ht="16.899999999999999" customHeight="1">
      <c r="A88" s="34"/>
      <c r="B88" s="39"/>
      <c r="C88" s="264" t="s">
        <v>634</v>
      </c>
      <c r="D88" s="34"/>
      <c r="E88" s="34"/>
      <c r="F88" s="34"/>
      <c r="G88" s="34"/>
      <c r="H88" s="39"/>
    </row>
    <row r="89" spans="1:8" s="2" customFormat="1" ht="16.899999999999999" customHeight="1">
      <c r="A89" s="34"/>
      <c r="B89" s="39"/>
      <c r="C89" s="262" t="s">
        <v>278</v>
      </c>
      <c r="D89" s="262" t="s">
        <v>279</v>
      </c>
      <c r="E89" s="17" t="s">
        <v>90</v>
      </c>
      <c r="F89" s="263">
        <v>301.733</v>
      </c>
      <c r="G89" s="34"/>
      <c r="H89" s="39"/>
    </row>
    <row r="90" spans="1:8" s="2" customFormat="1" ht="22.5">
      <c r="A90" s="34"/>
      <c r="B90" s="39"/>
      <c r="C90" s="262" t="s">
        <v>252</v>
      </c>
      <c r="D90" s="262" t="s">
        <v>253</v>
      </c>
      <c r="E90" s="17" t="s">
        <v>90</v>
      </c>
      <c r="F90" s="263">
        <v>689.48400000000004</v>
      </c>
      <c r="G90" s="34"/>
      <c r="H90" s="39"/>
    </row>
    <row r="91" spans="1:8" s="2" customFormat="1" ht="16.899999999999999" customHeight="1">
      <c r="A91" s="34"/>
      <c r="B91" s="39"/>
      <c r="C91" s="262" t="s">
        <v>269</v>
      </c>
      <c r="D91" s="262" t="s">
        <v>270</v>
      </c>
      <c r="E91" s="17" t="s">
        <v>90</v>
      </c>
      <c r="F91" s="263">
        <v>344.74200000000002</v>
      </c>
      <c r="G91" s="34"/>
      <c r="H91" s="39"/>
    </row>
    <row r="92" spans="1:8" s="2" customFormat="1" ht="16.899999999999999" customHeight="1">
      <c r="A92" s="34"/>
      <c r="B92" s="39"/>
      <c r="C92" s="262" t="s">
        <v>274</v>
      </c>
      <c r="D92" s="262" t="s">
        <v>275</v>
      </c>
      <c r="E92" s="17" t="s">
        <v>90</v>
      </c>
      <c r="F92" s="263">
        <v>43.009</v>
      </c>
      <c r="G92" s="34"/>
      <c r="H92" s="39"/>
    </row>
    <row r="93" spans="1:8" s="2" customFormat="1" ht="16.899999999999999" customHeight="1">
      <c r="A93" s="34"/>
      <c r="B93" s="39"/>
      <c r="C93" s="262" t="s">
        <v>320</v>
      </c>
      <c r="D93" s="262" t="s">
        <v>321</v>
      </c>
      <c r="E93" s="17" t="s">
        <v>150</v>
      </c>
      <c r="F93" s="263">
        <v>461.005</v>
      </c>
      <c r="G93" s="34"/>
      <c r="H93" s="39"/>
    </row>
    <row r="94" spans="1:8" s="2" customFormat="1" ht="26.45" customHeight="1">
      <c r="A94" s="34"/>
      <c r="B94" s="39"/>
      <c r="C94" s="257" t="s">
        <v>85</v>
      </c>
      <c r="D94" s="257" t="s">
        <v>86</v>
      </c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58" t="s">
        <v>88</v>
      </c>
      <c r="D95" s="259" t="s">
        <v>89</v>
      </c>
      <c r="E95" s="260" t="s">
        <v>90</v>
      </c>
      <c r="F95" s="261">
        <v>2.5219999999999998</v>
      </c>
      <c r="G95" s="34"/>
      <c r="H95" s="39"/>
    </row>
    <row r="96" spans="1:8" s="2" customFormat="1" ht="16.899999999999999" customHeight="1">
      <c r="A96" s="34"/>
      <c r="B96" s="39"/>
      <c r="C96" s="258" t="s">
        <v>92</v>
      </c>
      <c r="D96" s="259" t="s">
        <v>92</v>
      </c>
      <c r="E96" s="260" t="s">
        <v>90</v>
      </c>
      <c r="F96" s="261">
        <v>15.52</v>
      </c>
      <c r="G96" s="34"/>
      <c r="H96" s="39"/>
    </row>
    <row r="97" spans="1:8" s="2" customFormat="1" ht="16.899999999999999" customHeight="1">
      <c r="A97" s="34"/>
      <c r="B97" s="39"/>
      <c r="C97" s="258" t="s">
        <v>95</v>
      </c>
      <c r="D97" s="259" t="s">
        <v>96</v>
      </c>
      <c r="E97" s="260" t="s">
        <v>90</v>
      </c>
      <c r="F97" s="261">
        <v>44.62</v>
      </c>
      <c r="G97" s="34"/>
      <c r="H97" s="39"/>
    </row>
    <row r="98" spans="1:8" s="2" customFormat="1" ht="16.899999999999999" customHeight="1">
      <c r="A98" s="34"/>
      <c r="B98" s="39"/>
      <c r="C98" s="258" t="s">
        <v>104</v>
      </c>
      <c r="D98" s="259" t="s">
        <v>105</v>
      </c>
      <c r="E98" s="260" t="s">
        <v>90</v>
      </c>
      <c r="F98" s="261">
        <v>88.774000000000001</v>
      </c>
      <c r="G98" s="34"/>
      <c r="H98" s="39"/>
    </row>
    <row r="99" spans="1:8" s="2" customFormat="1" ht="16.899999999999999" customHeight="1">
      <c r="A99" s="34"/>
      <c r="B99" s="39"/>
      <c r="C99" s="258" t="s">
        <v>108</v>
      </c>
      <c r="D99" s="259" t="s">
        <v>108</v>
      </c>
      <c r="E99" s="260" t="s">
        <v>90</v>
      </c>
      <c r="F99" s="261">
        <v>70.731999999999999</v>
      </c>
      <c r="G99" s="34"/>
      <c r="H99" s="39"/>
    </row>
    <row r="100" spans="1:8" s="2" customFormat="1" ht="7.35" customHeight="1">
      <c r="A100" s="34"/>
      <c r="B100" s="140"/>
      <c r="C100" s="141"/>
      <c r="D100" s="141"/>
      <c r="E100" s="141"/>
      <c r="F100" s="141"/>
      <c r="G100" s="141"/>
      <c r="H100" s="39"/>
    </row>
    <row r="101" spans="1:8" s="2" customFormat="1" ht="11.25">
      <c r="A101" s="34"/>
      <c r="B101" s="34"/>
      <c r="C101" s="34"/>
      <c r="D101" s="34"/>
      <c r="E101" s="34"/>
      <c r="F101" s="34"/>
      <c r="G101" s="34"/>
      <c r="H101" s="34"/>
    </row>
  </sheetData>
  <sheetProtection algorithmName="SHA-512" hashValue="BOkZLMyE9rUy3K8Cnbq3cvBZegocA7lNo84sj7VBBxwLdlKOXI70sUQAfVUtqRpwhKdkaeLYSCktsXCaO4op1g==" saltValue="FmVfx2RRbv6NJyJqHOPnlnpddaj4pKbqB6VrgoEllr3oZFwFySmKZMOMp5XDRhJKYQXSzNUo6zk3dbA6zLjZi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PROTLAK</vt:lpstr>
      <vt:lpstr>VRN - VEDLEJŠÍ ROZPOČTOVÉ...</vt:lpstr>
      <vt:lpstr>Seznam figur</vt:lpstr>
      <vt:lpstr>'Rekapitulace stavby'!Názvy_tisku</vt:lpstr>
      <vt:lpstr>'Seznam figur'!Názvy_tisku</vt:lpstr>
      <vt:lpstr>'SO 01 - PROTLAK'!Názvy_tisku</vt:lpstr>
      <vt:lpstr>'VRN - VEDLEJŠÍ ROZPOČTOVÉ...'!Názvy_tisku</vt:lpstr>
      <vt:lpstr>'Rekapitulace stavby'!Oblast_tisku</vt:lpstr>
      <vt:lpstr>'Seznam figur'!Oblast_tisku</vt:lpstr>
      <vt:lpstr>'SO 01 - PROTLAK'!Oblast_tisku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Basovník</dc:creator>
  <cp:lastModifiedBy>Kotoučková Jana Bc. DiS.</cp:lastModifiedBy>
  <dcterms:created xsi:type="dcterms:W3CDTF">2024-09-17T06:17:04Z</dcterms:created>
  <dcterms:modified xsi:type="dcterms:W3CDTF">2024-09-24T09:04:34Z</dcterms:modified>
</cp:coreProperties>
</file>